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555" windowHeight="3690" tabRatio="857" activeTab="4"/>
  </bookViews>
  <sheets>
    <sheet name="ใบสรุปผลการวิเคราะห์อัตรากำลัง" sheetId="1" r:id="rId1"/>
    <sheet name="แบบคำนวณ2" sheetId="2" r:id="rId2"/>
    <sheet name="บรรจุ พรก" sheetId="3" r:id="rId3"/>
    <sheet name="บรรจุ ขรก" sheetId="4" r:id="rId4"/>
    <sheet name="จัดสรร นร.ทุนประจำปี" sheetId="5" r:id="rId5"/>
    <sheet name="เงินเดือน ขรก " sheetId="6" r:id="rId6"/>
    <sheet name="เงินเดือน ลจป" sheetId="7" r:id="rId7"/>
    <sheet name="ประเมินผลงานในจังหวัด" sheetId="8" r:id="rId8"/>
    <sheet name="คัดเลือก" sheetId="9" r:id="rId9"/>
    <sheet name="สสจ.สห1" sheetId="10" r:id="rId10"/>
    <sheet name="สสจ.สห2" sheetId="11" r:id="rId11"/>
  </sheets>
  <definedNames>
    <definedName name="_xlnm.Print_Titles" localSheetId="8">'คัดเลือก'!$1:$9</definedName>
    <definedName name="_xlnm.Print_Titles" localSheetId="5">'เงินเดือน ขรก '!$1:$9</definedName>
    <definedName name="_xlnm.Print_Titles" localSheetId="6">'เงินเดือน ลจป'!$1:$9</definedName>
    <definedName name="_xlnm.Print_Titles" localSheetId="4">'จัดสรร นร.ทุนประจำปี'!$1:$9</definedName>
    <definedName name="_xlnm.Print_Titles" localSheetId="3">'บรรจุ ขรก'!$1:$9</definedName>
    <definedName name="_xlnm.Print_Titles" localSheetId="2">'บรรจุ พรก'!$1:$9</definedName>
    <definedName name="_xlnm.Print_Titles" localSheetId="1">'แบบคำนวณ2'!$3:$4</definedName>
    <definedName name="_xlnm.Print_Titles" localSheetId="7">'ประเมินผลงานในจังหวัด'!$1:$9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27" authorId="0">
      <text>
        <r>
          <rPr>
            <b/>
            <sz val="9"/>
            <rFont val="Tahoma"/>
            <family val="2"/>
          </rPr>
          <t>15 วันๆ8ชม</t>
        </r>
      </text>
    </comment>
    <comment ref="C28" authorId="0">
      <text>
        <r>
          <rPr>
            <b/>
            <sz val="9"/>
            <rFont val="Tahoma"/>
            <family val="2"/>
          </rPr>
          <t>10 วันๆละ8 ชม</t>
        </r>
      </text>
    </comment>
    <comment ref="C6" authorId="0">
      <text>
        <r>
          <rPr>
            <b/>
            <sz val="9"/>
            <rFont val="Tahoma"/>
            <family val="2"/>
          </rPr>
          <t>พยาบาล จพ.</t>
        </r>
      </text>
    </comment>
    <comment ref="F6" authorId="0">
      <text>
        <r>
          <rPr>
            <b/>
            <sz val="9"/>
            <rFont val="Tahoma"/>
            <family val="2"/>
          </rPr>
          <t xml:space="preserve">แพทย์ ทันตแพทย์ เภสัช
</t>
        </r>
      </text>
    </comment>
    <comment ref="B7" authorId="0">
      <text>
        <r>
          <rPr>
            <b/>
            <sz val="9"/>
            <rFont val="Tahoma"/>
            <family val="2"/>
          </rPr>
          <t>การขออนุมัติจ้าง</t>
        </r>
      </text>
    </comment>
    <comment ref="G13" authorId="0">
      <text>
        <r>
          <rPr>
            <b/>
            <sz val="9"/>
            <rFont val="Tahoma"/>
            <family val="0"/>
          </rPr>
          <t xml:space="preserve">ย้ายใน,นอก,หมุนเวียน
</t>
        </r>
      </text>
    </comment>
  </commentList>
</comments>
</file>

<file path=xl/sharedStrings.xml><?xml version="1.0" encoding="utf-8"?>
<sst xmlns="http://schemas.openxmlformats.org/spreadsheetml/2006/main" count="426" uniqueCount="154">
  <si>
    <t>งานที่</t>
  </si>
  <si>
    <t>งาน / TASK</t>
  </si>
  <si>
    <t>เวลา:หน่วย</t>
  </si>
  <si>
    <t>ปริมาณงาน:ปี</t>
  </si>
  <si>
    <t>อัตรากำลัง:ปี</t>
  </si>
  <si>
    <t xml:space="preserve">ตัวอย่าง แบบคำนวณอัตรากำลัง  ฝ่าย  บริหารทรัพยากรบุคคล      </t>
  </si>
  <si>
    <t>1.2 การวิเคราะห์การขออัตรากำลังของหน่วยงานต่างๆ</t>
  </si>
  <si>
    <t>เวลาที่ใช้ของตำแหน่งบุคลากร</t>
  </si>
  <si>
    <t>เวลาที่ใช้ของตำแหน่ง.พ.ธุรการ</t>
  </si>
  <si>
    <t>ผอ.ฝ่าย</t>
  </si>
  <si>
    <t>แบบบันทึกขั้นตอนการทำงาน</t>
  </si>
  <si>
    <t>เครื่องหมายที่ใช้ในการเขียนแผนภูมิการทำงาน :</t>
  </si>
  <si>
    <t xml:space="preserve">              </t>
  </si>
  <si>
    <t>ปฏิบัติการเพิ่มมูลค่า</t>
  </si>
  <si>
    <t xml:space="preserve"> ตรวจสอบ                          </t>
  </si>
  <si>
    <t>ตัดสินใจ/อนุมัติ</t>
  </si>
  <si>
    <t xml:space="preserve"> เข้าแฟ้มจัดเก็บ                     </t>
  </si>
  <si>
    <t xml:space="preserve">                                       </t>
  </si>
  <si>
    <t>การเดินทางเพื่อปฏิบัติงานอีกจุดหนึ่ง</t>
  </si>
  <si>
    <t xml:space="preserve"> ทำรายงานเสนอผู้บังคับบัญชา</t>
  </si>
  <si>
    <t>M/M 
(นาที)</t>
  </si>
  <si>
    <t>SLA
(นาที/วัน/เดือน)</t>
  </si>
  <si>
    <t>ขั้นที่</t>
  </si>
  <si>
    <t>ลักษณะการทำงานในแต่ละชิ้น</t>
  </si>
  <si>
    <t xml:space="preserve"> </t>
  </si>
  <si>
    <t>นาที</t>
  </si>
  <si>
    <t xml:space="preserve">  </t>
  </si>
  <si>
    <t>พ.ธุรการ</t>
  </si>
  <si>
    <t xml:space="preserve">            </t>
  </si>
  <si>
    <t>ฝ่าย :     บริหารทรัพย์สิน</t>
  </si>
  <si>
    <t>ทรัพยากรบุคคล</t>
  </si>
  <si>
    <t>เจ้าหน้าที่บุคคล</t>
  </si>
  <si>
    <t>ผช.ผอ.</t>
  </si>
  <si>
    <t>สำหรับงาน :     วางแผนกำลังคน</t>
  </si>
  <si>
    <t>ส่วน/งาน</t>
  </si>
  <si>
    <t>หน.สำนัก</t>
  </si>
  <si>
    <t xml:space="preserve"> ผอ.กอง</t>
  </si>
  <si>
    <t xml:space="preserve">  หน.</t>
  </si>
  <si>
    <t>รวม</t>
  </si>
  <si>
    <t>ปัจจุบัน</t>
  </si>
  <si>
    <t>ผลวิเคราะห์</t>
  </si>
  <si>
    <t>รวมอัตรากำลัง</t>
  </si>
  <si>
    <t>ตำแหน่ง..............</t>
  </si>
  <si>
    <t>ตัวอย่าง สรุปผลการวิเคราะห์อัตรากำลัง โรงพยาบาล............................</t>
  </si>
  <si>
    <t>1. กลุ่มบริหารงานทั่วไป</t>
  </si>
  <si>
    <t>2. กลุ่มงานเทคนิคการแพทย์</t>
  </si>
  <si>
    <t>3. กลุ่มงานทันตกรรม</t>
  </si>
  <si>
    <t>4. กลุ่มงานเภสัชกรรม</t>
  </si>
  <si>
    <t>5. กลุ่มงานการแพทย์</t>
  </si>
  <si>
    <t>6. กลุ่มงานโภชนศาสตร์</t>
  </si>
  <si>
    <t>7. กลุ่มงานรังสีวิทยา</t>
  </si>
  <si>
    <t>8. กลุ่มงานเวชกรรมฟื้นฟู</t>
  </si>
  <si>
    <t>9. กลุ่มงานประกันสุขภาพ</t>
  </si>
  <si>
    <t>10. กลุ่มงานด้านปฐมภูมิและองค์รวม</t>
  </si>
  <si>
    <t>11. กลุ่มงานการพยาบาล</t>
  </si>
  <si>
    <t>12. กลุ่มงานการแพทย์แผนไทย</t>
  </si>
  <si>
    <t>2.2 พนักงานราชการ</t>
  </si>
  <si>
    <t>การย้าย โอน</t>
  </si>
  <si>
    <t>ทะเบียนประวัติ กพ.7</t>
  </si>
  <si>
    <t>งานเงินเดือน</t>
  </si>
  <si>
    <t>6.1 ข้าราชการ</t>
  </si>
  <si>
    <t>6.2 ลูกจ้างประจำ</t>
  </si>
  <si>
    <t>6.3 พนักงานกระทรวงสาธารณสุข</t>
  </si>
  <si>
    <t>6.4 ลูกจ้างชั่วคราว</t>
  </si>
  <si>
    <t>การประเมินผลงานเพื่อเลื่อนระดับ</t>
  </si>
  <si>
    <t>งานฐานข้อมูลเจ้าหน้าที่ HROPS</t>
  </si>
  <si>
    <t>สำหรับงาน :     บรรจุแต่งตั้ง</t>
  </si>
  <si>
    <t>ส่วน :    พนักงานราชการ</t>
  </si>
  <si>
    <t>แต่งตั้งคณะกรรมการสรรหาและเลือกสรร (1 ชม.)</t>
  </si>
  <si>
    <t>จัดทำประกาศรับสมัคร (3 ชม)</t>
  </si>
  <si>
    <t>ตรวจสอบหลักฐานดำเนินการรับสมัคร (7 วันๆ ละ 3 ชม.)</t>
  </si>
  <si>
    <t>ดำเนินการสอบ (3 ชม)</t>
  </si>
  <si>
    <t>สอบสัมภาษณ์  (1 วัน)</t>
  </si>
  <si>
    <t>หน.ฝ่าย</t>
  </si>
  <si>
    <t>นพ.สสจ.</t>
  </si>
  <si>
    <t>นักทรัพยากรบุคคคล</t>
  </si>
  <si>
    <t>จพ.ธุรการ</t>
  </si>
  <si>
    <t>ตรวจสอบผลคะแนนจัดทำประกาศผู้สอบผ่านเพื่อจัดจ้าง (7 วัน)</t>
  </si>
  <si>
    <t>ประกาศผู้สอบผ่านข้อเขียน (7 วัน)</t>
  </si>
  <si>
    <t>สำหรับงาน :     เงินเดือน</t>
  </si>
  <si>
    <t>5.1 วันลา</t>
  </si>
  <si>
    <t>5.2 เครื่องราช</t>
  </si>
  <si>
    <t>5.3 เพิ่มวุฒิ</t>
  </si>
  <si>
    <t>5.4 เปลี่ยนชื่อ - สกุล</t>
  </si>
  <si>
    <t>งานสวัสดิการเจ้าหน้าที่</t>
  </si>
  <si>
    <t>4.1 ลงประวัติการเลื่อนเงินเดือน</t>
  </si>
  <si>
    <t>4.2 ความเคลื่อนไหวอื่นๆ</t>
  </si>
  <si>
    <t>ประชุมหลักเกณฑ์การคัดเลือก (3 ชม.)</t>
  </si>
  <si>
    <t>ส่วน :    ข้าราชการ</t>
  </si>
  <si>
    <t>แต่งตั้งคณะกรรมการสรรหาและเลือกสรร (1 ชม.) (เสนอเซ็น 7 วัน)</t>
  </si>
  <si>
    <t>ประกาศผู้มีสิทธิ์สอบสัมภาษณ์ (2 วัน)(เสนอเซ็น 7 วัน)</t>
  </si>
  <si>
    <t>ตรวจสอบผลคะแนนจัดทำประกาศผู้สอบผ่านการคัดเลือก (7 วัน)</t>
  </si>
  <si>
    <t>รายงานตัวและจัดทำแฟ้มประวัติข้าราชการ (1 ชม.)</t>
  </si>
  <si>
    <t xml:space="preserve">จัดทำคำสั่งบรรจุ </t>
  </si>
  <si>
    <t>รายงานตัวเพื่อทำสัญญาจ้าง</t>
  </si>
  <si>
    <t>จัดทำคำสั่งให้ปฏิบัติงาน</t>
  </si>
  <si>
    <t>จัดสรร นร.ทุนลง รพ</t>
  </si>
  <si>
    <t>HRM</t>
  </si>
  <si>
    <t>งานวางแผนกำลังคน</t>
  </si>
  <si>
    <t>งานบรรจุแต่งตั้ง</t>
  </si>
  <si>
    <t>วิเคราะห์ความขาดแคลน 8ชม.+ประชุม 3 ชม</t>
  </si>
  <si>
    <t>สำรวจความขาดแคลนวิชาชีพ</t>
  </si>
  <si>
    <t>1.1 วางแผนจัดสรร นร.ทุน ประจำปี</t>
  </si>
  <si>
    <t>รวบรวมความต้องการจ้าง นร.ทุนเพื่อเข้าประชุม</t>
  </si>
  <si>
    <t>ประชุมจัดสรร นร.ทุน</t>
  </si>
  <si>
    <t>สรุปผลการจัดสรร นร.ทุน</t>
  </si>
  <si>
    <t>รับรายงานตัว นร.ทุน จับฉลากลงพื้นที่ที่จัดสรรไว้</t>
  </si>
  <si>
    <t>ทำหนังสือส่งตัว นร.ทุนไปปฏิบัติงาน</t>
  </si>
  <si>
    <t>ส่วน :   วางแผนจัดสรร นร.ทุน(วิชาชีพ) ประจำปี</t>
  </si>
  <si>
    <t>ประมาณ 500 คนๆละ20 นาที</t>
  </si>
  <si>
    <t>2.3 พนักงานกระทรวงสาธารณสุข</t>
  </si>
  <si>
    <t>5.5 บัตรประจำตัวเจ้าหน้าที่</t>
  </si>
  <si>
    <t>เดือนละ15 คน</t>
  </si>
  <si>
    <t>รวบรวมและตรวจสอบแบบประเมินและบัญชีผลการพิจารณาเลื่อนเงินเดือน</t>
  </si>
  <si>
    <t>ประชุมกรรมการกลั่นกรองผลการพิจารณาเลื่อนเงินเดือน</t>
  </si>
  <si>
    <t>จัดทำบัญชีรายละเอียดเพื่อเสนอจังหวัด</t>
  </si>
  <si>
    <t>จัดทำคำสั่งเลื่อนเงินเดือน</t>
  </si>
  <si>
    <t>ลงข้อมูลเงินเดือนในระบบ</t>
  </si>
  <si>
    <t>ประชุมชี้แจงตัวชี้วัดเพื่อประเมินผลการปฏิบัติราชการ (1วัน)</t>
  </si>
  <si>
    <t>ประชุมกำหนดหลักเกณฑ์การประเมินผล (1วัน)</t>
  </si>
  <si>
    <t>ประกาศหลักเกณฑ์และแจ้งหน่วยงานให้ส่งผลการประเมิน (1วัน)</t>
  </si>
  <si>
    <t>ส่วน :     ลูกจ้างประจำ</t>
  </si>
  <si>
    <t>สำหรับงาน :    ประเมินผลงานเพื่อเลื่อนระดับ</t>
  </si>
  <si>
    <t>รับผลงานและตรวจสอบแบบประเมิน</t>
  </si>
  <si>
    <t>ตรวจสอบคุณสมบัติและแจ้งผู้มีคุณสมบัติ (5วัน/ปี ประเมิน20ครั้ง= 15 นาที/ครั้ง)</t>
  </si>
  <si>
    <t>ประชุมกรรมการประเมินผลงาน + รายงานการประชุม + แจ้งผล (1วัน)</t>
  </si>
  <si>
    <t>สรุปผลการประเมิน</t>
  </si>
  <si>
    <t>2.1 บรรจุข้าราชการ</t>
  </si>
  <si>
    <t>2.2 แต่งตั้งเพื่อดำรงตำแหน่งให้สูงขึ้น</t>
  </si>
  <si>
    <t>สำรวจและขอใช้ตำแหน่งว่าง</t>
  </si>
  <si>
    <t>ประชุมกรรมการเพื่อกำหนดหลักเกณฑ์</t>
  </si>
  <si>
    <t>สรุปหลักเกณฑ์ จัดทำรายงานการประชุมเพื่อเสนอผู้ว่า</t>
  </si>
  <si>
    <t>จัดทำประกาศรับสมัคร</t>
  </si>
  <si>
    <t>ตรวจสอบคุณสมบัติ,รับสมัคร (7วันๆ3ชม)</t>
  </si>
  <si>
    <t>ประกาศผู้มีคุณสมบัติเข้ารับการคัดเลือก</t>
  </si>
  <si>
    <t>สอบคัดเลือก</t>
  </si>
  <si>
    <t>ประกาศผู้ผ่านการคัดเลือก</t>
  </si>
  <si>
    <t>จัดทำคำสั่งเลื่อนระดับ แก้ไขเงินเดือน</t>
  </si>
  <si>
    <t>จัดทำคำสั่งย้าย แก้ไขเงินเดือน</t>
  </si>
  <si>
    <t>7.1 ประเมินบุคลากรในจังหวัด</t>
  </si>
  <si>
    <t>7.2 ประเมินระดับเขต</t>
  </si>
  <si>
    <t>6.3 พนักงานราชการ</t>
  </si>
  <si>
    <t>ตัวอย่างสรุปผลการวิเคราะห์อัตรากำลัง   โรงพยาบาล.............</t>
  </si>
  <si>
    <t>ขาด/เกิน</t>
  </si>
  <si>
    <t>สังกัดสำนักงานสาธารณสุขจังหวัดสิงห์บุรี</t>
  </si>
  <si>
    <t>อำเภอ..............</t>
  </si>
  <si>
    <t>ผอ.รพ.สต</t>
  </si>
  <si>
    <t>ตำแหน่งพยาบาลวิชาชีพ..............</t>
  </si>
  <si>
    <t>ตำแหน่ง นวก/จพ.ทันต..............</t>
  </si>
  <si>
    <t>ตำแหน่ง.แพทย์แผนไทย.............</t>
  </si>
  <si>
    <t>ตำแหน่ง..นวก./จพ.สส...</t>
  </si>
  <si>
    <t>ตัวอย่างสรุปผลการวิเคราะห์อัตรากำลัง   โรงพยาบาลส่งเสริมสุขภาพตำบล</t>
  </si>
  <si>
    <t>1.รพ.สต.....</t>
  </si>
  <si>
    <t>2.รพ.สต....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</si>
</sst>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\t&quot;$&quot;#,##0_);\(\t&quot;$&quot;#,##0\)"/>
    <numFmt numFmtId="202" formatCode="\t&quot;$&quot;#,##0_);[Red]\(\t&quot;$&quot;#,##0\)"/>
    <numFmt numFmtId="203" formatCode="\t&quot;$&quot;#,##0.00_);\(\t&quot;$&quot;#,##0.00\)"/>
    <numFmt numFmtId="204" formatCode="\t&quot;$&quot;#,##0.00_);[Red]\(\t&quot;$&quot;#,##0.00\)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0.0"/>
    <numFmt numFmtId="215" formatCode="0.00000000"/>
  </numFmts>
  <fonts count="58">
    <font>
      <sz val="10"/>
      <name val="Arial"/>
      <family val="0"/>
    </font>
    <font>
      <sz val="12"/>
      <name val="Cordia New"/>
      <family val="2"/>
    </font>
    <font>
      <sz val="14"/>
      <name val="Cordia New"/>
      <family val="0"/>
    </font>
    <font>
      <b/>
      <sz val="14"/>
      <name val="Cordia New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u val="single"/>
      <sz val="14"/>
      <name val="Cordia New"/>
      <family val="2"/>
    </font>
    <font>
      <b/>
      <sz val="12"/>
      <name val="Cordia New"/>
      <family val="2"/>
    </font>
    <font>
      <b/>
      <sz val="16"/>
      <name val="Cordia New"/>
      <family val="2"/>
    </font>
    <font>
      <b/>
      <sz val="7"/>
      <name val="Arial"/>
      <family val="2"/>
    </font>
    <font>
      <b/>
      <sz val="9"/>
      <name val="Tahoma"/>
      <family val="2"/>
    </font>
    <font>
      <b/>
      <u val="single"/>
      <sz val="16"/>
      <name val="Cordia New"/>
      <family val="2"/>
    </font>
    <font>
      <sz val="10"/>
      <name val="TH SarabunIT๙"/>
      <family val="2"/>
    </font>
    <font>
      <b/>
      <sz val="14"/>
      <name val="TH SarabunIT๙"/>
      <family val="2"/>
    </font>
    <font>
      <b/>
      <sz val="12"/>
      <name val="TH SarabunIT๙"/>
      <family val="2"/>
    </font>
    <font>
      <sz val="14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Arial"/>
      <family val="0"/>
    </font>
    <font>
      <u val="single"/>
      <sz val="11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Cordia New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Arial"/>
      <family val="0"/>
    </font>
    <font>
      <u val="single"/>
      <sz val="11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Cordia New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 style="thin"/>
    </border>
    <border>
      <left style="dotted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5" fillId="0" borderId="10" xfId="51" applyFont="1" applyBorder="1" applyAlignment="1">
      <alignment horizontal="center"/>
      <protection/>
    </xf>
    <xf numFmtId="0" fontId="5" fillId="0" borderId="11" xfId="51" applyFont="1" applyBorder="1" applyAlignment="1">
      <alignment horizontal="center"/>
      <protection/>
    </xf>
    <xf numFmtId="0" fontId="5" fillId="0" borderId="12" xfId="51" applyFont="1" applyBorder="1" applyAlignment="1">
      <alignment horizontal="center"/>
      <protection/>
    </xf>
    <xf numFmtId="0" fontId="7" fillId="0" borderId="0" xfId="39" applyFont="1" applyBorder="1" applyAlignment="1">
      <alignment vertical="center"/>
      <protection/>
    </xf>
    <xf numFmtId="0" fontId="7" fillId="0" borderId="0" xfId="39" applyFont="1" applyBorder="1" applyAlignment="1">
      <alignment/>
      <protection/>
    </xf>
    <xf numFmtId="0" fontId="7" fillId="0" borderId="13" xfId="39" applyFont="1" applyBorder="1" applyAlignment="1">
      <alignment vertical="center"/>
      <protection/>
    </xf>
    <xf numFmtId="0" fontId="7" fillId="0" borderId="13" xfId="39" applyFont="1" applyBorder="1" applyAlignment="1">
      <alignment/>
      <protection/>
    </xf>
    <xf numFmtId="0" fontId="7" fillId="33" borderId="14" xfId="39" applyFont="1" applyFill="1" applyBorder="1" applyAlignment="1">
      <alignment horizontal="center"/>
      <protection/>
    </xf>
    <xf numFmtId="0" fontId="7" fillId="0" borderId="15" xfId="39" applyFont="1" applyFill="1" applyBorder="1" applyAlignment="1">
      <alignment horizontal="center"/>
      <protection/>
    </xf>
    <xf numFmtId="0" fontId="7" fillId="0" borderId="16" xfId="39" applyFont="1" applyBorder="1" applyAlignment="1">
      <alignment horizontal="center"/>
      <protection/>
    </xf>
    <xf numFmtId="0" fontId="3" fillId="0" borderId="0" xfId="50" applyFont="1">
      <alignment/>
      <protection/>
    </xf>
    <xf numFmtId="0" fontId="4" fillId="0" borderId="0" xfId="51" applyFont="1">
      <alignment/>
      <protection/>
    </xf>
    <xf numFmtId="0" fontId="3" fillId="0" borderId="0" xfId="51" applyFont="1">
      <alignment/>
      <protection/>
    </xf>
    <xf numFmtId="0" fontId="3" fillId="0" borderId="17" xfId="51" applyFont="1" applyBorder="1" applyAlignment="1">
      <alignment horizontal="center"/>
      <protection/>
    </xf>
    <xf numFmtId="3" fontId="3" fillId="0" borderId="18" xfId="51" applyNumberFormat="1" applyFont="1" applyBorder="1" applyAlignment="1">
      <alignment horizontal="right"/>
      <protection/>
    </xf>
    <xf numFmtId="3" fontId="3" fillId="0" borderId="19" xfId="51" applyNumberFormat="1" applyFont="1" applyBorder="1" applyAlignment="1">
      <alignment horizontal="right"/>
      <protection/>
    </xf>
    <xf numFmtId="2" fontId="3" fillId="0" borderId="20" xfId="51" applyNumberFormat="1" applyFont="1" applyBorder="1" applyAlignment="1">
      <alignment horizontal="right"/>
      <protection/>
    </xf>
    <xf numFmtId="0" fontId="3" fillId="0" borderId="19" xfId="51" applyFont="1" applyBorder="1">
      <alignment/>
      <protection/>
    </xf>
    <xf numFmtId="0" fontId="3" fillId="0" borderId="20" xfId="51" applyFont="1" applyBorder="1">
      <alignment/>
      <protection/>
    </xf>
    <xf numFmtId="0" fontId="3" fillId="34" borderId="21" xfId="51" applyFont="1" applyFill="1" applyBorder="1" applyAlignment="1">
      <alignment horizontal="center"/>
      <protection/>
    </xf>
    <xf numFmtId="0" fontId="3" fillId="0" borderId="21" xfId="51" applyFont="1" applyFill="1" applyBorder="1">
      <alignment/>
      <protection/>
    </xf>
    <xf numFmtId="0" fontId="3" fillId="0" borderId="22" xfId="51" applyFont="1" applyBorder="1" applyAlignment="1">
      <alignment horizontal="right"/>
      <protection/>
    </xf>
    <xf numFmtId="0" fontId="3" fillId="0" borderId="23" xfId="51" applyFont="1" applyBorder="1" applyAlignment="1">
      <alignment horizontal="right"/>
      <protection/>
    </xf>
    <xf numFmtId="0" fontId="3" fillId="0" borderId="22" xfId="51" applyFont="1" applyBorder="1">
      <alignment/>
      <protection/>
    </xf>
    <xf numFmtId="0" fontId="3" fillId="0" borderId="23" xfId="51" applyFont="1" applyBorder="1">
      <alignment/>
      <protection/>
    </xf>
    <xf numFmtId="0" fontId="3" fillId="0" borderId="24" xfId="51" applyFont="1" applyBorder="1" applyAlignment="1">
      <alignment horizontal="right"/>
      <protection/>
    </xf>
    <xf numFmtId="0" fontId="3" fillId="0" borderId="21" xfId="51" applyFont="1" applyBorder="1">
      <alignment/>
      <protection/>
    </xf>
    <xf numFmtId="0" fontId="3" fillId="0" borderId="24" xfId="51" applyFont="1" applyBorder="1">
      <alignment/>
      <protection/>
    </xf>
    <xf numFmtId="3" fontId="3" fillId="0" borderId="23" xfId="51" applyNumberFormat="1" applyFont="1" applyBorder="1" applyAlignment="1">
      <alignment horizontal="right"/>
      <protection/>
    </xf>
    <xf numFmtId="3" fontId="3" fillId="0" borderId="22" xfId="51" applyNumberFormat="1" applyFont="1" applyBorder="1" applyAlignment="1">
      <alignment horizontal="right"/>
      <protection/>
    </xf>
    <xf numFmtId="3" fontId="3" fillId="0" borderId="22" xfId="51" applyNumberFormat="1" applyFont="1" applyFill="1" applyBorder="1" applyAlignment="1">
      <alignment horizontal="right"/>
      <protection/>
    </xf>
    <xf numFmtId="3" fontId="3" fillId="0" borderId="23" xfId="51" applyNumberFormat="1" applyFont="1" applyFill="1" applyBorder="1" applyAlignment="1">
      <alignment horizontal="right"/>
      <protection/>
    </xf>
    <xf numFmtId="0" fontId="3" fillId="34" borderId="25" xfId="51" applyFont="1" applyFill="1" applyBorder="1" applyAlignment="1">
      <alignment horizontal="center"/>
      <protection/>
    </xf>
    <xf numFmtId="0" fontId="3" fillId="0" borderId="25" xfId="51" applyFont="1" applyFill="1" applyBorder="1">
      <alignment/>
      <protection/>
    </xf>
    <xf numFmtId="0" fontId="3" fillId="0" borderId="26" xfId="51" applyFont="1" applyBorder="1" applyAlignment="1">
      <alignment horizontal="right"/>
      <protection/>
    </xf>
    <xf numFmtId="0" fontId="3" fillId="0" borderId="27" xfId="51" applyFont="1" applyBorder="1" applyAlignment="1">
      <alignment horizontal="right"/>
      <protection/>
    </xf>
    <xf numFmtId="0" fontId="3" fillId="0" borderId="26" xfId="51" applyFont="1" applyBorder="1">
      <alignment/>
      <protection/>
    </xf>
    <xf numFmtId="0" fontId="3" fillId="0" borderId="27" xfId="51" applyFont="1" applyBorder="1">
      <alignment/>
      <protection/>
    </xf>
    <xf numFmtId="0" fontId="7" fillId="0" borderId="0" xfId="51" applyFont="1">
      <alignment/>
      <protection/>
    </xf>
    <xf numFmtId="0" fontId="7" fillId="0" borderId="28" xfId="39" applyFont="1" applyBorder="1" applyAlignment="1">
      <alignment horizontal="left"/>
      <protection/>
    </xf>
    <xf numFmtId="0" fontId="3" fillId="0" borderId="28" xfId="39" applyFont="1" applyBorder="1" applyAlignment="1">
      <alignment/>
      <protection/>
    </xf>
    <xf numFmtId="0" fontId="8" fillId="0" borderId="0" xfId="39" applyFont="1">
      <alignment/>
      <protection/>
    </xf>
    <xf numFmtId="0" fontId="7" fillId="0" borderId="0" xfId="39" applyFont="1" applyBorder="1" applyAlignment="1">
      <alignment horizontal="left" indent="4"/>
      <protection/>
    </xf>
    <xf numFmtId="0" fontId="8" fillId="0" borderId="0" xfId="39" applyFont="1" applyBorder="1" applyAlignment="1">
      <alignment horizontal="left" indent="4"/>
      <protection/>
    </xf>
    <xf numFmtId="0" fontId="7" fillId="0" borderId="13" xfId="39" applyFont="1" applyBorder="1" applyAlignment="1">
      <alignment horizontal="left" indent="4"/>
      <protection/>
    </xf>
    <xf numFmtId="0" fontId="3" fillId="0" borderId="0" xfId="39" applyFont="1" applyBorder="1" applyAlignment="1">
      <alignment horizontal="left" indent="4"/>
      <protection/>
    </xf>
    <xf numFmtId="0" fontId="8" fillId="0" borderId="0" xfId="39" applyFont="1" applyBorder="1">
      <alignment/>
      <protection/>
    </xf>
    <xf numFmtId="0" fontId="7" fillId="0" borderId="29" xfId="39" applyFont="1" applyBorder="1" applyAlignment="1">
      <alignment horizontal="left"/>
      <protection/>
    </xf>
    <xf numFmtId="0" fontId="7" fillId="0" borderId="30" xfId="39" applyFont="1" applyBorder="1" applyAlignment="1">
      <alignment horizontal="left"/>
      <protection/>
    </xf>
    <xf numFmtId="0" fontId="9" fillId="33" borderId="14" xfId="39" applyFont="1" applyFill="1" applyBorder="1" applyAlignment="1">
      <alignment horizontal="center" vertical="center" wrapText="1"/>
      <protection/>
    </xf>
    <xf numFmtId="0" fontId="8" fillId="0" borderId="0" xfId="39" applyFont="1" applyFill="1">
      <alignment/>
      <protection/>
    </xf>
    <xf numFmtId="0" fontId="7" fillId="0" borderId="31" xfId="39" applyFont="1" applyBorder="1" applyAlignment="1">
      <alignment horizontal="left" wrapText="1"/>
      <protection/>
    </xf>
    <xf numFmtId="0" fontId="7" fillId="0" borderId="31" xfId="39" applyFont="1" applyBorder="1" applyAlignment="1">
      <alignment horizontal="center" wrapText="1"/>
      <protection/>
    </xf>
    <xf numFmtId="0" fontId="7" fillId="0" borderId="32" xfId="39" applyFont="1" applyBorder="1" applyAlignment="1">
      <alignment horizontal="left" wrapText="1"/>
      <protection/>
    </xf>
    <xf numFmtId="0" fontId="7" fillId="0" borderId="32" xfId="39" applyFont="1" applyBorder="1" applyAlignment="1">
      <alignment horizontal="center" wrapText="1"/>
      <protection/>
    </xf>
    <xf numFmtId="0" fontId="7" fillId="0" borderId="32" xfId="39" applyFont="1" applyBorder="1" applyAlignment="1">
      <alignment horizontal="center" vertical="center" wrapText="1"/>
      <protection/>
    </xf>
    <xf numFmtId="0" fontId="7" fillId="0" borderId="33" xfId="39" applyFont="1" applyBorder="1" applyAlignment="1">
      <alignment horizontal="left" wrapText="1"/>
      <protection/>
    </xf>
    <xf numFmtId="0" fontId="7" fillId="0" borderId="33" xfId="39" applyFont="1" applyBorder="1" applyAlignment="1">
      <alignment horizontal="left" vertical="center" wrapText="1"/>
      <protection/>
    </xf>
    <xf numFmtId="0" fontId="56" fillId="0" borderId="0" xfId="39" applyFont="1" applyAlignment="1">
      <alignment horizontal="center"/>
      <protection/>
    </xf>
    <xf numFmtId="2" fontId="3" fillId="35" borderId="34" xfId="51" applyNumberFormat="1" applyFont="1" applyFill="1" applyBorder="1" applyAlignment="1">
      <alignment horizontal="right"/>
      <protection/>
    </xf>
    <xf numFmtId="0" fontId="4" fillId="34" borderId="14" xfId="51" applyFont="1" applyFill="1" applyBorder="1" applyAlignment="1">
      <alignment horizontal="center" vertical="center"/>
      <protection/>
    </xf>
    <xf numFmtId="0" fontId="3" fillId="0" borderId="0" xfId="41" applyFont="1">
      <alignment/>
      <protection/>
    </xf>
    <xf numFmtId="0" fontId="3" fillId="0" borderId="29" xfId="41" applyFont="1" applyBorder="1" applyAlignment="1">
      <alignment/>
      <protection/>
    </xf>
    <xf numFmtId="0" fontId="7" fillId="36" borderId="35" xfId="41" applyFont="1" applyFill="1" applyBorder="1" applyAlignment="1">
      <alignment horizontal="center" wrapText="1"/>
      <protection/>
    </xf>
    <xf numFmtId="0" fontId="7" fillId="36" borderId="36" xfId="41" applyFont="1" applyFill="1" applyBorder="1" applyAlignment="1">
      <alignment horizontal="center" wrapText="1"/>
      <protection/>
    </xf>
    <xf numFmtId="0" fontId="3" fillId="0" borderId="37" xfId="41" applyFont="1" applyBorder="1">
      <alignment/>
      <protection/>
    </xf>
    <xf numFmtId="0" fontId="3" fillId="0" borderId="38" xfId="41" applyFont="1" applyBorder="1" applyAlignment="1">
      <alignment horizontal="center"/>
      <protection/>
    </xf>
    <xf numFmtId="0" fontId="3" fillId="0" borderId="39" xfId="41" applyFont="1" applyBorder="1" applyAlignment="1">
      <alignment horizontal="center"/>
      <protection/>
    </xf>
    <xf numFmtId="0" fontId="3" fillId="0" borderId="40" xfId="41" applyFont="1" applyBorder="1">
      <alignment/>
      <protection/>
    </xf>
    <xf numFmtId="0" fontId="3" fillId="0" borderId="41" xfId="41" applyFont="1" applyBorder="1" applyAlignment="1">
      <alignment horizontal="center"/>
      <protection/>
    </xf>
    <xf numFmtId="0" fontId="3" fillId="0" borderId="42" xfId="41" applyFont="1" applyBorder="1" applyAlignment="1">
      <alignment horizontal="center"/>
      <protection/>
    </xf>
    <xf numFmtId="0" fontId="3" fillId="0" borderId="41" xfId="41" applyFont="1" applyBorder="1" applyAlignment="1">
      <alignment/>
      <protection/>
    </xf>
    <xf numFmtId="0" fontId="3" fillId="0" borderId="43" xfId="41" applyFont="1" applyBorder="1">
      <alignment/>
      <protection/>
    </xf>
    <xf numFmtId="0" fontId="3" fillId="0" borderId="44" xfId="41" applyFont="1" applyBorder="1">
      <alignment/>
      <protection/>
    </xf>
    <xf numFmtId="0" fontId="3" fillId="0" borderId="45" xfId="41" applyFont="1" applyBorder="1">
      <alignment/>
      <protection/>
    </xf>
    <xf numFmtId="0" fontId="3" fillId="0" borderId="46" xfId="41" applyFont="1" applyBorder="1">
      <alignment/>
      <protection/>
    </xf>
    <xf numFmtId="0" fontId="7" fillId="0" borderId="10" xfId="41" applyFont="1" applyBorder="1" applyAlignment="1">
      <alignment/>
      <protection/>
    </xf>
    <xf numFmtId="0" fontId="7" fillId="0" borderId="12" xfId="41" applyFont="1" applyBorder="1" applyAlignment="1">
      <alignment horizontal="center" wrapText="1"/>
      <protection/>
    </xf>
    <xf numFmtId="0" fontId="3" fillId="0" borderId="47" xfId="41" applyFont="1" applyBorder="1">
      <alignment/>
      <protection/>
    </xf>
    <xf numFmtId="0" fontId="3" fillId="0" borderId="48" xfId="41" applyFont="1" applyBorder="1" applyAlignment="1">
      <alignment horizontal="center"/>
      <protection/>
    </xf>
    <xf numFmtId="0" fontId="3" fillId="0" borderId="49" xfId="41" applyFont="1" applyBorder="1" applyAlignment="1">
      <alignment horizontal="center"/>
      <protection/>
    </xf>
    <xf numFmtId="0" fontId="8" fillId="0" borderId="48" xfId="41" applyFont="1" applyBorder="1" applyAlignment="1">
      <alignment horizontal="center"/>
      <protection/>
    </xf>
    <xf numFmtId="0" fontId="3" fillId="37" borderId="14" xfId="41" applyFont="1" applyFill="1" applyBorder="1">
      <alignment/>
      <protection/>
    </xf>
    <xf numFmtId="0" fontId="3" fillId="37" borderId="36" xfId="41" applyFont="1" applyFill="1" applyBorder="1" applyAlignment="1">
      <alignment horizontal="center"/>
      <protection/>
    </xf>
    <xf numFmtId="0" fontId="3" fillId="37" borderId="35" xfId="41" applyFont="1" applyFill="1" applyBorder="1" applyAlignment="1">
      <alignment horizontal="center"/>
      <protection/>
    </xf>
    <xf numFmtId="0" fontId="3" fillId="9" borderId="10" xfId="41" applyFont="1" applyFill="1" applyBorder="1">
      <alignment/>
      <protection/>
    </xf>
    <xf numFmtId="0" fontId="3" fillId="9" borderId="12" xfId="41" applyFont="1" applyFill="1" applyBorder="1">
      <alignment/>
      <protection/>
    </xf>
    <xf numFmtId="0" fontId="7" fillId="0" borderId="50" xfId="39" applyFont="1" applyBorder="1" applyAlignment="1">
      <alignment horizontal="left" vertical="center" wrapText="1"/>
      <protection/>
    </xf>
    <xf numFmtId="0" fontId="7" fillId="0" borderId="51" xfId="39" applyFont="1" applyBorder="1" applyAlignment="1">
      <alignment horizontal="left" vertical="center" wrapText="1"/>
      <protection/>
    </xf>
    <xf numFmtId="0" fontId="7" fillId="0" borderId="35" xfId="39" applyFont="1" applyBorder="1" applyAlignment="1">
      <alignment horizontal="left" vertical="center" wrapText="1"/>
      <protection/>
    </xf>
    <xf numFmtId="0" fontId="3" fillId="0" borderId="52" xfId="41" applyFont="1" applyBorder="1">
      <alignment/>
      <protection/>
    </xf>
    <xf numFmtId="0" fontId="3" fillId="0" borderId="53" xfId="41" applyFont="1" applyBorder="1" applyAlignment="1">
      <alignment horizontal="center"/>
      <protection/>
    </xf>
    <xf numFmtId="0" fontId="3" fillId="0" borderId="54" xfId="41" applyFont="1" applyBorder="1" applyAlignment="1">
      <alignment horizontal="center"/>
      <protection/>
    </xf>
    <xf numFmtId="0" fontId="3" fillId="34" borderId="55" xfId="51" applyFont="1" applyFill="1" applyBorder="1" applyAlignment="1">
      <alignment horizontal="center"/>
      <protection/>
    </xf>
    <xf numFmtId="0" fontId="3" fillId="0" borderId="55" xfId="51" applyFont="1" applyFill="1" applyBorder="1">
      <alignment/>
      <protection/>
    </xf>
    <xf numFmtId="0" fontId="3" fillId="0" borderId="56" xfId="51" applyFont="1" applyBorder="1" applyAlignment="1">
      <alignment horizontal="right"/>
      <protection/>
    </xf>
    <xf numFmtId="0" fontId="3" fillId="0" borderId="57" xfId="51" applyFont="1" applyBorder="1" applyAlignment="1">
      <alignment horizontal="right"/>
      <protection/>
    </xf>
    <xf numFmtId="0" fontId="3" fillId="0" borderId="57" xfId="51" applyFont="1" applyBorder="1">
      <alignment/>
      <protection/>
    </xf>
    <xf numFmtId="0" fontId="7" fillId="0" borderId="0" xfId="39" applyFont="1" applyAlignment="1">
      <alignment horizontal="center"/>
      <protection/>
    </xf>
    <xf numFmtId="0" fontId="7" fillId="0" borderId="50" xfId="39" applyFont="1" applyBorder="1" applyAlignment="1">
      <alignment horizontal="left"/>
      <protection/>
    </xf>
    <xf numFmtId="0" fontId="7" fillId="0" borderId="51" xfId="39" applyFont="1" applyBorder="1" applyAlignment="1">
      <alignment horizontal="left"/>
      <protection/>
    </xf>
    <xf numFmtId="0" fontId="7" fillId="0" borderId="35" xfId="39" applyFont="1" applyBorder="1" applyAlignment="1">
      <alignment horizontal="left"/>
      <protection/>
    </xf>
    <xf numFmtId="2" fontId="3" fillId="35" borderId="33" xfId="51" applyNumberFormat="1" applyFont="1" applyFill="1" applyBorder="1">
      <alignment/>
      <protection/>
    </xf>
    <xf numFmtId="2" fontId="3" fillId="35" borderId="58" xfId="51" applyNumberFormat="1" applyFont="1" applyFill="1" applyBorder="1" applyAlignment="1">
      <alignment horizontal="right"/>
      <protection/>
    </xf>
    <xf numFmtId="0" fontId="2" fillId="0" borderId="21" xfId="51" applyFont="1" applyFill="1" applyBorder="1">
      <alignment/>
      <protection/>
    </xf>
    <xf numFmtId="0" fontId="2" fillId="0" borderId="21" xfId="51" applyFont="1" applyBorder="1">
      <alignment/>
      <protection/>
    </xf>
    <xf numFmtId="0" fontId="2" fillId="0" borderId="55" xfId="51" applyFont="1" applyFill="1" applyBorder="1">
      <alignment/>
      <protection/>
    </xf>
    <xf numFmtId="0" fontId="4" fillId="34" borderId="14" xfId="51" applyFont="1" applyFill="1" applyBorder="1" applyAlignment="1">
      <alignment horizontal="left" vertical="center"/>
      <protection/>
    </xf>
    <xf numFmtId="2" fontId="3" fillId="35" borderId="34" xfId="51" applyNumberFormat="1" applyFont="1" applyFill="1" applyBorder="1">
      <alignment/>
      <protection/>
    </xf>
    <xf numFmtId="3" fontId="3" fillId="0" borderId="18" xfId="51" applyNumberFormat="1" applyFont="1" applyBorder="1">
      <alignment/>
      <protection/>
    </xf>
    <xf numFmtId="3" fontId="3" fillId="0" borderId="22" xfId="51" applyNumberFormat="1" applyFont="1" applyBorder="1">
      <alignment/>
      <protection/>
    </xf>
    <xf numFmtId="3" fontId="3" fillId="0" borderId="56" xfId="51" applyNumberFormat="1" applyFont="1" applyBorder="1">
      <alignment/>
      <protection/>
    </xf>
    <xf numFmtId="0" fontId="3" fillId="0" borderId="17" xfId="51" applyFont="1" applyBorder="1" quotePrefix="1">
      <alignment/>
      <protection/>
    </xf>
    <xf numFmtId="0" fontId="7" fillId="0" borderId="28" xfId="40" applyFont="1" applyBorder="1" applyAlignment="1">
      <alignment horizontal="left"/>
      <protection/>
    </xf>
    <xf numFmtId="0" fontId="3" fillId="0" borderId="28" xfId="40" applyFont="1" applyBorder="1" applyAlignment="1">
      <alignment/>
      <protection/>
    </xf>
    <xf numFmtId="0" fontId="8" fillId="0" borderId="0" xfId="40" applyFont="1">
      <alignment/>
      <protection/>
    </xf>
    <xf numFmtId="0" fontId="7" fillId="0" borderId="0" xfId="40" applyFont="1" applyBorder="1" applyAlignment="1">
      <alignment/>
      <protection/>
    </xf>
    <xf numFmtId="0" fontId="7" fillId="0" borderId="13" xfId="40" applyFont="1" applyBorder="1" applyAlignment="1">
      <alignment vertical="center"/>
      <protection/>
    </xf>
    <xf numFmtId="0" fontId="7" fillId="0" borderId="0" xfId="40" applyFont="1" applyBorder="1" applyAlignment="1">
      <alignment vertical="center"/>
      <protection/>
    </xf>
    <xf numFmtId="0" fontId="7" fillId="0" borderId="13" xfId="40" applyFont="1" applyBorder="1" applyAlignment="1">
      <alignment/>
      <protection/>
    </xf>
    <xf numFmtId="0" fontId="7" fillId="0" borderId="0" xfId="40" applyFont="1" applyBorder="1" applyAlignment="1">
      <alignment horizontal="left" indent="4"/>
      <protection/>
    </xf>
    <xf numFmtId="0" fontId="8" fillId="0" borderId="0" xfId="40" applyFont="1" applyBorder="1" applyAlignment="1">
      <alignment horizontal="left" indent="4"/>
      <protection/>
    </xf>
    <xf numFmtId="0" fontId="7" fillId="0" borderId="13" xfId="40" applyFont="1" applyBorder="1" applyAlignment="1">
      <alignment horizontal="left" indent="4"/>
      <protection/>
    </xf>
    <xf numFmtId="0" fontId="3" fillId="0" borderId="0" xfId="40" applyFont="1" applyBorder="1" applyAlignment="1">
      <alignment horizontal="left" indent="4"/>
      <protection/>
    </xf>
    <xf numFmtId="0" fontId="8" fillId="0" borderId="0" xfId="40" applyFont="1" applyBorder="1">
      <alignment/>
      <protection/>
    </xf>
    <xf numFmtId="0" fontId="7" fillId="0" borderId="29" xfId="40" applyFont="1" applyBorder="1" applyAlignment="1">
      <alignment horizontal="left"/>
      <protection/>
    </xf>
    <xf numFmtId="0" fontId="7" fillId="0" borderId="30" xfId="40" applyFont="1" applyBorder="1" applyAlignment="1">
      <alignment horizontal="left"/>
      <protection/>
    </xf>
    <xf numFmtId="0" fontId="7" fillId="33" borderId="14" xfId="40" applyFont="1" applyFill="1" applyBorder="1" applyAlignment="1">
      <alignment horizontal="center"/>
      <protection/>
    </xf>
    <xf numFmtId="0" fontId="9" fillId="33" borderId="14" xfId="40" applyFont="1" applyFill="1" applyBorder="1" applyAlignment="1">
      <alignment horizontal="center" vertical="center" wrapText="1"/>
      <protection/>
    </xf>
    <xf numFmtId="0" fontId="8" fillId="0" borderId="0" xfId="40" applyFont="1" applyFill="1">
      <alignment/>
      <protection/>
    </xf>
    <xf numFmtId="0" fontId="7" fillId="0" borderId="31" xfId="40" applyFont="1" applyBorder="1" applyAlignment="1">
      <alignment horizontal="left" wrapText="1"/>
      <protection/>
    </xf>
    <xf numFmtId="0" fontId="7" fillId="0" borderId="31" xfId="40" applyFont="1" applyBorder="1" applyAlignment="1">
      <alignment horizontal="center" wrapText="1"/>
      <protection/>
    </xf>
    <xf numFmtId="0" fontId="7" fillId="0" borderId="32" xfId="40" applyFont="1" applyBorder="1" applyAlignment="1">
      <alignment horizontal="left" wrapText="1"/>
      <protection/>
    </xf>
    <xf numFmtId="0" fontId="7" fillId="0" borderId="32" xfId="40" applyFont="1" applyBorder="1" applyAlignment="1">
      <alignment horizontal="center" wrapText="1"/>
      <protection/>
    </xf>
    <xf numFmtId="0" fontId="7" fillId="0" borderId="32" xfId="40" applyFont="1" applyBorder="1" applyAlignment="1">
      <alignment horizontal="center" vertical="center" wrapText="1"/>
      <protection/>
    </xf>
    <xf numFmtId="0" fontId="1" fillId="0" borderId="0" xfId="40" applyFont="1">
      <alignment/>
      <protection/>
    </xf>
    <xf numFmtId="0" fontId="7" fillId="0" borderId="33" xfId="40" applyFont="1" applyBorder="1" applyAlignment="1">
      <alignment horizontal="left" wrapText="1"/>
      <protection/>
    </xf>
    <xf numFmtId="0" fontId="7" fillId="0" borderId="33" xfId="40" applyFont="1" applyBorder="1" applyAlignment="1">
      <alignment horizontal="left" vertical="center" wrapText="1"/>
      <protection/>
    </xf>
    <xf numFmtId="0" fontId="56" fillId="0" borderId="0" xfId="40" applyFont="1" applyAlignment="1">
      <alignment horizontal="center"/>
      <protection/>
    </xf>
    <xf numFmtId="0" fontId="7" fillId="0" borderId="15" xfId="40" applyFont="1" applyFill="1" applyBorder="1" applyAlignment="1">
      <alignment horizontal="center"/>
      <protection/>
    </xf>
    <xf numFmtId="0" fontId="7" fillId="0" borderId="16" xfId="40" applyFont="1" applyBorder="1" applyAlignment="1">
      <alignment horizontal="center"/>
      <protection/>
    </xf>
    <xf numFmtId="2" fontId="3" fillId="35" borderId="59" xfId="51" applyNumberFormat="1" applyFont="1" applyFill="1" applyBorder="1" applyAlignment="1">
      <alignment horizontal="right"/>
      <protection/>
    </xf>
    <xf numFmtId="0" fontId="3" fillId="35" borderId="60" xfId="51" applyFont="1" applyFill="1" applyBorder="1">
      <alignment/>
      <protection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51" xfId="41" applyFont="1" applyFill="1" applyBorder="1" applyAlignment="1">
      <alignment horizontal="center" wrapText="1"/>
      <protection/>
    </xf>
    <xf numFmtId="0" fontId="14" fillId="0" borderId="35" xfId="41" applyFont="1" applyFill="1" applyBorder="1" applyAlignment="1">
      <alignment horizontal="center" wrapText="1"/>
      <protection/>
    </xf>
    <xf numFmtId="0" fontId="13" fillId="0" borderId="35" xfId="41" applyFont="1" applyFill="1" applyBorder="1" applyAlignment="1">
      <alignment horizontal="center"/>
      <protection/>
    </xf>
    <xf numFmtId="0" fontId="13" fillId="0" borderId="0" xfId="41" applyFont="1" applyFill="1">
      <alignment/>
      <protection/>
    </xf>
    <xf numFmtId="0" fontId="12" fillId="0" borderId="0" xfId="0" applyFont="1" applyFill="1" applyAlignment="1">
      <alignment/>
    </xf>
    <xf numFmtId="0" fontId="14" fillId="0" borderId="36" xfId="41" applyFont="1" applyFill="1" applyBorder="1" applyAlignment="1">
      <alignment horizontal="center" wrapText="1"/>
      <protection/>
    </xf>
    <xf numFmtId="0" fontId="14" fillId="0" borderId="10" xfId="41" applyFont="1" applyFill="1" applyBorder="1" applyAlignment="1">
      <alignment/>
      <protection/>
    </xf>
    <xf numFmtId="0" fontId="14" fillId="0" borderId="12" xfId="41" applyFont="1" applyFill="1" applyBorder="1" applyAlignment="1">
      <alignment horizontal="center" wrapText="1"/>
      <protection/>
    </xf>
    <xf numFmtId="0" fontId="13" fillId="0" borderId="37" xfId="41" applyFont="1" applyFill="1" applyBorder="1">
      <alignment/>
      <protection/>
    </xf>
    <xf numFmtId="0" fontId="13" fillId="0" borderId="39" xfId="41" applyFont="1" applyFill="1" applyBorder="1" applyAlignment="1">
      <alignment horizontal="center"/>
      <protection/>
    </xf>
    <xf numFmtId="0" fontId="13" fillId="0" borderId="38" xfId="41" applyFont="1" applyFill="1" applyBorder="1" applyAlignment="1">
      <alignment horizontal="center"/>
      <protection/>
    </xf>
    <xf numFmtId="0" fontId="13" fillId="0" borderId="61" xfId="41" applyFont="1" applyFill="1" applyBorder="1" applyAlignment="1">
      <alignment horizontal="center"/>
      <protection/>
    </xf>
    <xf numFmtId="0" fontId="13" fillId="0" borderId="28" xfId="41" applyFont="1" applyFill="1" applyBorder="1" applyAlignment="1">
      <alignment horizontal="center"/>
      <protection/>
    </xf>
    <xf numFmtId="0" fontId="13" fillId="0" borderId="43" xfId="41" applyFont="1" applyFill="1" applyBorder="1">
      <alignment/>
      <protection/>
    </xf>
    <xf numFmtId="0" fontId="13" fillId="0" borderId="44" xfId="41" applyFont="1" applyFill="1" applyBorder="1">
      <alignment/>
      <protection/>
    </xf>
    <xf numFmtId="0" fontId="13" fillId="0" borderId="52" xfId="41" applyFont="1" applyFill="1" applyBorder="1">
      <alignment/>
      <protection/>
    </xf>
    <xf numFmtId="0" fontId="13" fillId="0" borderId="54" xfId="41" applyFont="1" applyFill="1" applyBorder="1" applyAlignment="1">
      <alignment horizontal="center"/>
      <protection/>
    </xf>
    <xf numFmtId="0" fontId="13" fillId="0" borderId="53" xfId="41" applyFont="1" applyFill="1" applyBorder="1" applyAlignment="1">
      <alignment horizontal="center"/>
      <protection/>
    </xf>
    <xf numFmtId="0" fontId="13" fillId="0" borderId="62" xfId="41" applyFont="1" applyFill="1" applyBorder="1" applyAlignment="1">
      <alignment horizontal="center"/>
      <protection/>
    </xf>
    <xf numFmtId="0" fontId="13" fillId="0" borderId="0" xfId="41" applyFont="1" applyFill="1" applyBorder="1" applyAlignment="1">
      <alignment horizontal="center"/>
      <protection/>
    </xf>
    <xf numFmtId="0" fontId="13" fillId="0" borderId="45" xfId="41" applyFont="1" applyFill="1" applyBorder="1">
      <alignment/>
      <protection/>
    </xf>
    <xf numFmtId="0" fontId="13" fillId="0" borderId="46" xfId="41" applyFont="1" applyFill="1" applyBorder="1">
      <alignment/>
      <protection/>
    </xf>
    <xf numFmtId="0" fontId="13" fillId="0" borderId="40" xfId="41" applyFont="1" applyFill="1" applyBorder="1">
      <alignment/>
      <protection/>
    </xf>
    <xf numFmtId="0" fontId="13" fillId="0" borderId="42" xfId="41" applyFont="1" applyFill="1" applyBorder="1" applyAlignment="1">
      <alignment horizontal="center"/>
      <protection/>
    </xf>
    <xf numFmtId="0" fontId="13" fillId="0" borderId="41" xfId="41" applyFont="1" applyFill="1" applyBorder="1" applyAlignment="1">
      <alignment horizontal="center"/>
      <protection/>
    </xf>
    <xf numFmtId="0" fontId="13" fillId="0" borderId="63" xfId="41" applyFont="1" applyFill="1" applyBorder="1" applyAlignment="1">
      <alignment horizontal="center"/>
      <protection/>
    </xf>
    <xf numFmtId="0" fontId="13" fillId="0" borderId="47" xfId="41" applyFont="1" applyFill="1" applyBorder="1">
      <alignment/>
      <protection/>
    </xf>
    <xf numFmtId="0" fontId="13" fillId="0" borderId="49" xfId="41" applyFont="1" applyFill="1" applyBorder="1" applyAlignment="1">
      <alignment horizontal="center"/>
      <protection/>
    </xf>
    <xf numFmtId="0" fontId="13" fillId="0" borderId="48" xfId="41" applyFont="1" applyFill="1" applyBorder="1" applyAlignment="1">
      <alignment horizontal="center"/>
      <protection/>
    </xf>
    <xf numFmtId="0" fontId="13" fillId="0" borderId="64" xfId="41" applyFont="1" applyFill="1" applyBorder="1" applyAlignment="1">
      <alignment horizontal="center"/>
      <protection/>
    </xf>
    <xf numFmtId="0" fontId="13" fillId="0" borderId="14" xfId="41" applyFont="1" applyFill="1" applyBorder="1">
      <alignment/>
      <protection/>
    </xf>
    <xf numFmtId="0" fontId="13" fillId="0" borderId="36" xfId="41" applyFont="1" applyFill="1" applyBorder="1" applyAlignment="1">
      <alignment horizontal="center"/>
      <protection/>
    </xf>
    <xf numFmtId="0" fontId="13" fillId="0" borderId="51" xfId="41" applyFont="1" applyFill="1" applyBorder="1" applyAlignment="1">
      <alignment horizontal="center"/>
      <protection/>
    </xf>
    <xf numFmtId="0" fontId="13" fillId="0" borderId="10" xfId="41" applyFont="1" applyFill="1" applyBorder="1">
      <alignment/>
      <protection/>
    </xf>
    <xf numFmtId="0" fontId="13" fillId="0" borderId="12" xfId="41" applyFont="1" applyFill="1" applyBorder="1">
      <alignment/>
      <protection/>
    </xf>
    <xf numFmtId="0" fontId="7" fillId="36" borderId="14" xfId="41" applyFont="1" applyFill="1" applyBorder="1" applyAlignment="1">
      <alignment horizontal="center" wrapText="1"/>
      <protection/>
    </xf>
    <xf numFmtId="0" fontId="7" fillId="36" borderId="50" xfId="41" applyFont="1" applyFill="1" applyBorder="1" applyAlignment="1">
      <alignment horizontal="center" wrapText="1"/>
      <protection/>
    </xf>
    <xf numFmtId="0" fontId="7" fillId="36" borderId="35" xfId="41" applyFont="1" applyFill="1" applyBorder="1" applyAlignment="1">
      <alignment horizontal="center" wrapText="1"/>
      <protection/>
    </xf>
    <xf numFmtId="0" fontId="3" fillId="0" borderId="50" xfId="41" applyFont="1" applyBorder="1" applyAlignment="1">
      <alignment horizontal="center"/>
      <protection/>
    </xf>
    <xf numFmtId="0" fontId="3" fillId="0" borderId="35" xfId="41" applyFont="1" applyBorder="1" applyAlignment="1">
      <alignment horizontal="center"/>
      <protection/>
    </xf>
    <xf numFmtId="0" fontId="11" fillId="0" borderId="0" xfId="41" applyFont="1" applyAlignment="1">
      <alignment horizontal="center" wrapText="1"/>
      <protection/>
    </xf>
    <xf numFmtId="0" fontId="8" fillId="0" borderId="29" xfId="41" applyFont="1" applyBorder="1" applyAlignment="1">
      <alignment horizontal="left"/>
      <protection/>
    </xf>
    <xf numFmtId="0" fontId="3" fillId="36" borderId="31" xfId="41" applyFont="1" applyFill="1" applyBorder="1" applyAlignment="1">
      <alignment horizontal="center" vertical="center" wrapText="1"/>
      <protection/>
    </xf>
    <xf numFmtId="0" fontId="3" fillId="36" borderId="33" xfId="41" applyFont="1" applyFill="1" applyBorder="1" applyAlignment="1">
      <alignment vertical="center" wrapText="1"/>
      <protection/>
    </xf>
    <xf numFmtId="0" fontId="7" fillId="36" borderId="31" xfId="41" applyFont="1" applyFill="1" applyBorder="1" applyAlignment="1">
      <alignment horizontal="center" wrapText="1"/>
      <protection/>
    </xf>
    <xf numFmtId="0" fontId="7" fillId="36" borderId="33" xfId="41" applyFont="1" applyFill="1" applyBorder="1" applyAlignment="1">
      <alignment horizontal="center" wrapText="1"/>
      <protection/>
    </xf>
    <xf numFmtId="0" fontId="4" fillId="0" borderId="0" xfId="50" applyFont="1" applyAlignment="1">
      <alignment horizontal="center"/>
      <protection/>
    </xf>
    <xf numFmtId="0" fontId="4" fillId="0" borderId="50" xfId="51" applyFont="1" applyBorder="1" applyAlignment="1">
      <alignment horizontal="center"/>
      <protection/>
    </xf>
    <xf numFmtId="0" fontId="4" fillId="0" borderId="51" xfId="51" applyFont="1" applyBorder="1" applyAlignment="1">
      <alignment horizontal="center"/>
      <protection/>
    </xf>
    <xf numFmtId="0" fontId="4" fillId="0" borderId="35" xfId="51" applyFont="1" applyBorder="1" applyAlignment="1">
      <alignment horizontal="center"/>
      <protection/>
    </xf>
    <xf numFmtId="0" fontId="4" fillId="0" borderId="14" xfId="51" applyFont="1" applyBorder="1" applyAlignment="1">
      <alignment horizontal="center"/>
      <protection/>
    </xf>
    <xf numFmtId="0" fontId="7" fillId="0" borderId="0" xfId="39" applyFont="1" applyBorder="1" applyAlignment="1">
      <alignment horizontal="left" vertical="center"/>
      <protection/>
    </xf>
    <xf numFmtId="0" fontId="6" fillId="0" borderId="28" xfId="39" applyFont="1" applyBorder="1" applyAlignment="1">
      <alignment horizontal="center"/>
      <protection/>
    </xf>
    <xf numFmtId="0" fontId="6" fillId="0" borderId="65" xfId="39" applyFont="1" applyBorder="1" applyAlignment="1">
      <alignment horizontal="center"/>
      <protection/>
    </xf>
    <xf numFmtId="0" fontId="3" fillId="0" borderId="29" xfId="39" applyFont="1" applyBorder="1">
      <alignment/>
      <protection/>
    </xf>
    <xf numFmtId="0" fontId="7" fillId="0" borderId="66" xfId="39" applyFont="1" applyBorder="1" applyAlignment="1">
      <alignment horizontal="justify" textRotation="78"/>
      <protection/>
    </xf>
    <xf numFmtId="0" fontId="3" fillId="0" borderId="67" xfId="39" applyFont="1" applyBorder="1" applyAlignment="1">
      <alignment horizontal="justify" textRotation="78"/>
      <protection/>
    </xf>
    <xf numFmtId="0" fontId="3" fillId="0" borderId="68" xfId="39" applyFont="1" applyBorder="1" applyAlignment="1">
      <alignment horizontal="justify" textRotation="78"/>
      <protection/>
    </xf>
    <xf numFmtId="0" fontId="7" fillId="33" borderId="35" xfId="39" applyFont="1" applyFill="1" applyBorder="1" applyAlignment="1">
      <alignment horizontal="center"/>
      <protection/>
    </xf>
    <xf numFmtId="0" fontId="7" fillId="33" borderId="14" xfId="39" applyFont="1" applyFill="1" applyBorder="1" applyAlignment="1">
      <alignment horizontal="center"/>
      <protection/>
    </xf>
    <xf numFmtId="0" fontId="7" fillId="0" borderId="50" xfId="39" applyFont="1" applyBorder="1" applyAlignment="1">
      <alignment horizontal="left" vertical="center" wrapText="1"/>
      <protection/>
    </xf>
    <xf numFmtId="0" fontId="7" fillId="0" borderId="51" xfId="39" applyFont="1" applyBorder="1" applyAlignment="1">
      <alignment horizontal="left" vertical="center" wrapText="1"/>
      <protection/>
    </xf>
    <xf numFmtId="0" fontId="7" fillId="0" borderId="35" xfId="39" applyFont="1" applyBorder="1" applyAlignment="1">
      <alignment horizontal="left" vertical="center" wrapText="1"/>
      <protection/>
    </xf>
    <xf numFmtId="0" fontId="7" fillId="0" borderId="50" xfId="39" applyFont="1" applyBorder="1" applyAlignment="1">
      <alignment horizontal="left"/>
      <protection/>
    </xf>
    <xf numFmtId="0" fontId="7" fillId="0" borderId="51" xfId="39" applyFont="1" applyBorder="1" applyAlignment="1">
      <alignment horizontal="left"/>
      <protection/>
    </xf>
    <xf numFmtId="0" fontId="7" fillId="0" borderId="35" xfId="39" applyFont="1" applyBorder="1" applyAlignment="1">
      <alignment horizontal="left"/>
      <protection/>
    </xf>
    <xf numFmtId="0" fontId="7" fillId="0" borderId="50" xfId="40" applyFont="1" applyBorder="1" applyAlignment="1">
      <alignment horizontal="left" vertical="center" wrapText="1"/>
      <protection/>
    </xf>
    <xf numFmtId="0" fontId="7" fillId="0" borderId="51" xfId="40" applyFont="1" applyBorder="1" applyAlignment="1">
      <alignment horizontal="left" vertical="center" wrapText="1"/>
      <protection/>
    </xf>
    <xf numFmtId="0" fontId="7" fillId="0" borderId="35" xfId="40" applyFont="1" applyBorder="1" applyAlignment="1">
      <alignment horizontal="left" vertical="center" wrapText="1"/>
      <protection/>
    </xf>
    <xf numFmtId="0" fontId="6" fillId="0" borderId="28" xfId="40" applyFont="1" applyBorder="1" applyAlignment="1">
      <alignment horizontal="center"/>
      <protection/>
    </xf>
    <xf numFmtId="0" fontId="6" fillId="0" borderId="65" xfId="40" applyFont="1" applyBorder="1" applyAlignment="1">
      <alignment horizontal="center"/>
      <protection/>
    </xf>
    <xf numFmtId="0" fontId="7" fillId="0" borderId="0" xfId="40" applyFont="1" applyBorder="1" applyAlignment="1">
      <alignment horizontal="left" vertical="center"/>
      <protection/>
    </xf>
    <xf numFmtId="0" fontId="3" fillId="0" borderId="29" xfId="40" applyFont="1" applyBorder="1">
      <alignment/>
      <protection/>
    </xf>
    <xf numFmtId="0" fontId="7" fillId="33" borderId="35" xfId="40" applyFont="1" applyFill="1" applyBorder="1" applyAlignment="1">
      <alignment horizontal="center"/>
      <protection/>
    </xf>
    <xf numFmtId="0" fontId="7" fillId="33" borderId="14" xfId="40" applyFont="1" applyFill="1" applyBorder="1" applyAlignment="1">
      <alignment horizontal="center"/>
      <protection/>
    </xf>
    <xf numFmtId="0" fontId="7" fillId="0" borderId="66" xfId="40" applyFont="1" applyBorder="1" applyAlignment="1">
      <alignment horizontal="justify" textRotation="78"/>
      <protection/>
    </xf>
    <xf numFmtId="0" fontId="3" fillId="0" borderId="67" xfId="40" applyFont="1" applyBorder="1" applyAlignment="1">
      <alignment horizontal="justify" textRotation="78"/>
      <protection/>
    </xf>
    <xf numFmtId="0" fontId="3" fillId="0" borderId="68" xfId="40" applyFont="1" applyBorder="1" applyAlignment="1">
      <alignment horizontal="justify" textRotation="78"/>
      <protection/>
    </xf>
    <xf numFmtId="0" fontId="14" fillId="0" borderId="50" xfId="41" applyFont="1" applyFill="1" applyBorder="1" applyAlignment="1">
      <alignment horizontal="center" wrapText="1"/>
      <protection/>
    </xf>
    <xf numFmtId="0" fontId="14" fillId="0" borderId="51" xfId="41" applyFont="1" applyFill="1" applyBorder="1" applyAlignment="1">
      <alignment horizontal="center" wrapText="1"/>
      <protection/>
    </xf>
    <xf numFmtId="0" fontId="13" fillId="0" borderId="50" xfId="41" applyFont="1" applyFill="1" applyBorder="1" applyAlignment="1">
      <alignment horizontal="center"/>
      <protection/>
    </xf>
    <xf numFmtId="0" fontId="13" fillId="0" borderId="35" xfId="41" applyFont="1" applyFill="1" applyBorder="1" applyAlignment="1">
      <alignment horizontal="center"/>
      <protection/>
    </xf>
    <xf numFmtId="0" fontId="14" fillId="0" borderId="35" xfId="41" applyFont="1" applyFill="1" applyBorder="1" applyAlignment="1">
      <alignment horizontal="center" wrapText="1"/>
      <protection/>
    </xf>
    <xf numFmtId="0" fontId="15" fillId="0" borderId="0" xfId="0" applyFont="1" applyFill="1" applyBorder="1" applyAlignment="1">
      <alignment horizontal="center"/>
    </xf>
    <xf numFmtId="0" fontId="13" fillId="0" borderId="31" xfId="41" applyFont="1" applyFill="1" applyBorder="1" applyAlignment="1">
      <alignment horizontal="center" vertical="center" wrapText="1"/>
      <protection/>
    </xf>
    <xf numFmtId="0" fontId="13" fillId="0" borderId="33" xfId="41" applyFont="1" applyFill="1" applyBorder="1" applyAlignment="1">
      <alignment vertical="center" wrapText="1"/>
      <protection/>
    </xf>
    <xf numFmtId="0" fontId="14" fillId="0" borderId="14" xfId="41" applyFont="1" applyFill="1" applyBorder="1" applyAlignment="1">
      <alignment horizontal="center" wrapText="1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งานเบิกค่าใช้จ่ายทรัพย์สินธนาคาร" xfId="39"/>
    <cellStyle name="Normal_งานเบิกค่าใช้จ่ายทรัพย์สินธนาคาร 2" xfId="40"/>
    <cellStyle name="Normal_ตัวอย่างแบบสรุปอัตรากำลัง" xfId="41"/>
    <cellStyle name="Percent" xfId="42"/>
    <cellStyle name="การคำนวณ" xfId="43"/>
    <cellStyle name="ข้อความเตือน" xfId="44"/>
    <cellStyle name="ข้อความอธิบาย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_Blank Form ธอส." xfId="50"/>
    <cellStyle name="ปกติ_ฟอร์มวิเคราะห์อัตรากำลัง-ส.การพนักงาน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4</xdr:row>
      <xdr:rowOff>38100</xdr:rowOff>
    </xdr:from>
    <xdr:to>
      <xdr:col>7</xdr:col>
      <xdr:colOff>190500</xdr:colOff>
      <xdr:row>4</xdr:row>
      <xdr:rowOff>257175</xdr:rowOff>
    </xdr:to>
    <xdr:sp>
      <xdr:nvSpPr>
        <xdr:cNvPr id="1" name="Oval 1"/>
        <xdr:cNvSpPr>
          <a:spLocks/>
        </xdr:cNvSpPr>
      </xdr:nvSpPr>
      <xdr:spPr>
        <a:xfrm>
          <a:off x="2628900" y="1095375"/>
          <a:ext cx="20955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1343025</xdr:colOff>
      <xdr:row>4</xdr:row>
      <xdr:rowOff>9525</xdr:rowOff>
    </xdr:from>
    <xdr:to>
      <xdr:col>9</xdr:col>
      <xdr:colOff>1562100</xdr:colOff>
      <xdr:row>4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5400675" y="1066800"/>
          <a:ext cx="219075" cy="20955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5</xdr:row>
      <xdr:rowOff>19050</xdr:rowOff>
    </xdr:from>
    <xdr:to>
      <xdr:col>7</xdr:col>
      <xdr:colOff>209550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628900" y="1381125"/>
          <a:ext cx="228600" cy="2762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1333500</xdr:colOff>
      <xdr:row>5</xdr:row>
      <xdr:rowOff>28575</xdr:rowOff>
    </xdr:from>
    <xdr:to>
      <xdr:col>9</xdr:col>
      <xdr:colOff>1552575</xdr:colOff>
      <xdr:row>5</xdr:row>
      <xdr:rowOff>295275</xdr:rowOff>
    </xdr:to>
    <xdr:sp>
      <xdr:nvSpPr>
        <xdr:cNvPr id="4" name="AutoShape 4"/>
        <xdr:cNvSpPr>
          <a:spLocks/>
        </xdr:cNvSpPr>
      </xdr:nvSpPr>
      <xdr:spPr>
        <a:xfrm>
          <a:off x="5391150" y="1390650"/>
          <a:ext cx="219075" cy="266700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657225</xdr:colOff>
      <xdr:row>0</xdr:row>
      <xdr:rowOff>0</xdr:rowOff>
    </xdr:from>
    <xdr:to>
      <xdr:col>9</xdr:col>
      <xdr:colOff>923925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648075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962025</xdr:colOff>
      <xdr:row>0</xdr:row>
      <xdr:rowOff>0</xdr:rowOff>
    </xdr:from>
    <xdr:to>
      <xdr:col>10</xdr:col>
      <xdr:colOff>1219200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019675" y="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66675</xdr:rowOff>
    </xdr:from>
    <xdr:to>
      <xdr:col>7</xdr:col>
      <xdr:colOff>285750</xdr:colOff>
      <xdr:row>6</xdr:row>
      <xdr:rowOff>295275</xdr:rowOff>
    </xdr:to>
    <xdr:sp>
      <xdr:nvSpPr>
        <xdr:cNvPr id="8" name="AutoShape 9"/>
        <xdr:cNvSpPr>
          <a:spLocks/>
        </xdr:cNvSpPr>
      </xdr:nvSpPr>
      <xdr:spPr>
        <a:xfrm>
          <a:off x="2667000" y="1724025"/>
          <a:ext cx="266700" cy="228600"/>
        </a:xfrm>
        <a:prstGeom prst="rightArrow">
          <a:avLst/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1362075</xdr:colOff>
      <xdr:row>6</xdr:row>
      <xdr:rowOff>47625</xdr:rowOff>
    </xdr:from>
    <xdr:to>
      <xdr:col>9</xdr:col>
      <xdr:colOff>1562100</xdr:colOff>
      <xdr:row>6</xdr:row>
      <xdr:rowOff>247650</xdr:rowOff>
    </xdr:to>
    <xdr:sp>
      <xdr:nvSpPr>
        <xdr:cNvPr id="9" name="AutoShape 10"/>
        <xdr:cNvSpPr>
          <a:spLocks/>
        </xdr:cNvSpPr>
      </xdr:nvSpPr>
      <xdr:spPr>
        <a:xfrm>
          <a:off x="5419725" y="1704975"/>
          <a:ext cx="200025" cy="200025"/>
        </a:xfrm>
        <a:prstGeom prst="verticalScroll">
          <a:avLst/>
        </a:prstGeom>
        <a:solidFill>
          <a:srgbClr val="98480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9</xdr:row>
      <xdr:rowOff>9525</xdr:rowOff>
    </xdr:from>
    <xdr:to>
      <xdr:col>2</xdr:col>
      <xdr:colOff>266700</xdr:colOff>
      <xdr:row>9</xdr:row>
      <xdr:rowOff>228600</xdr:rowOff>
    </xdr:to>
    <xdr:sp>
      <xdr:nvSpPr>
        <xdr:cNvPr id="10" name="Oval 14"/>
        <xdr:cNvSpPr>
          <a:spLocks/>
        </xdr:cNvSpPr>
      </xdr:nvSpPr>
      <xdr:spPr>
        <a:xfrm>
          <a:off x="762000" y="2495550"/>
          <a:ext cx="19050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171450</xdr:colOff>
      <xdr:row>9</xdr:row>
      <xdr:rowOff>238125</xdr:rowOff>
    </xdr:from>
    <xdr:to>
      <xdr:col>2</xdr:col>
      <xdr:colOff>171450</xdr:colOff>
      <xdr:row>10</xdr:row>
      <xdr:rowOff>38100</xdr:rowOff>
    </xdr:to>
    <xdr:sp>
      <xdr:nvSpPr>
        <xdr:cNvPr id="11" name="AutoShape 15"/>
        <xdr:cNvSpPr>
          <a:spLocks/>
        </xdr:cNvSpPr>
      </xdr:nvSpPr>
      <xdr:spPr>
        <a:xfrm>
          <a:off x="857250" y="2724150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38100</xdr:rowOff>
    </xdr:from>
    <xdr:to>
      <xdr:col>2</xdr:col>
      <xdr:colOff>266700</xdr:colOff>
      <xdr:row>10</xdr:row>
      <xdr:rowOff>257175</xdr:rowOff>
    </xdr:to>
    <xdr:sp>
      <xdr:nvSpPr>
        <xdr:cNvPr id="12" name="Oval 16"/>
        <xdr:cNvSpPr>
          <a:spLocks/>
        </xdr:cNvSpPr>
      </xdr:nvSpPr>
      <xdr:spPr>
        <a:xfrm>
          <a:off x="762000" y="2800350"/>
          <a:ext cx="19050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0</xdr:colOff>
      <xdr:row>10</xdr:row>
      <xdr:rowOff>266700</xdr:rowOff>
    </xdr:from>
    <xdr:to>
      <xdr:col>0</xdr:col>
      <xdr:colOff>247650</xdr:colOff>
      <xdr:row>12</xdr:row>
      <xdr:rowOff>9525</xdr:rowOff>
    </xdr:to>
    <xdr:sp>
      <xdr:nvSpPr>
        <xdr:cNvPr id="13" name="AutoShape 17"/>
        <xdr:cNvSpPr>
          <a:spLocks/>
        </xdr:cNvSpPr>
      </xdr:nvSpPr>
      <xdr:spPr>
        <a:xfrm>
          <a:off x="0" y="3028950"/>
          <a:ext cx="247650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76200</xdr:colOff>
      <xdr:row>12</xdr:row>
      <xdr:rowOff>28575</xdr:rowOff>
    </xdr:from>
    <xdr:to>
      <xdr:col>2</xdr:col>
      <xdr:colOff>266700</xdr:colOff>
      <xdr:row>12</xdr:row>
      <xdr:rowOff>238125</xdr:rowOff>
    </xdr:to>
    <xdr:sp>
      <xdr:nvSpPr>
        <xdr:cNvPr id="14" name="Oval 18"/>
        <xdr:cNvSpPr>
          <a:spLocks/>
        </xdr:cNvSpPr>
      </xdr:nvSpPr>
      <xdr:spPr>
        <a:xfrm>
          <a:off x="762000" y="3343275"/>
          <a:ext cx="190500" cy="209550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171450</xdr:colOff>
      <xdr:row>12</xdr:row>
      <xdr:rowOff>228600</xdr:rowOff>
    </xdr:from>
    <xdr:to>
      <xdr:col>2</xdr:col>
      <xdr:colOff>171450</xdr:colOff>
      <xdr:row>13</xdr:row>
      <xdr:rowOff>19050</xdr:rowOff>
    </xdr:to>
    <xdr:sp>
      <xdr:nvSpPr>
        <xdr:cNvPr id="15" name="AutoShape 19"/>
        <xdr:cNvSpPr>
          <a:spLocks/>
        </xdr:cNvSpPr>
      </xdr:nvSpPr>
      <xdr:spPr>
        <a:xfrm rot="16200000" flipH="1">
          <a:off x="857250" y="3543300"/>
          <a:ext cx="0" cy="66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13</xdr:row>
      <xdr:rowOff>19050</xdr:rowOff>
    </xdr:from>
    <xdr:to>
      <xdr:col>2</xdr:col>
      <xdr:colOff>266700</xdr:colOff>
      <xdr:row>13</xdr:row>
      <xdr:rowOff>247650</xdr:rowOff>
    </xdr:to>
    <xdr:sp>
      <xdr:nvSpPr>
        <xdr:cNvPr id="16" name="Oval 20"/>
        <xdr:cNvSpPr>
          <a:spLocks/>
        </xdr:cNvSpPr>
      </xdr:nvSpPr>
      <xdr:spPr>
        <a:xfrm>
          <a:off x="762000" y="3609975"/>
          <a:ext cx="190500" cy="228600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</xdr:col>
      <xdr:colOff>171450</xdr:colOff>
      <xdr:row>13</xdr:row>
      <xdr:rowOff>247650</xdr:rowOff>
    </xdr:from>
    <xdr:to>
      <xdr:col>2</xdr:col>
      <xdr:colOff>171450</xdr:colOff>
      <xdr:row>14</xdr:row>
      <xdr:rowOff>38100</xdr:rowOff>
    </xdr:to>
    <xdr:sp>
      <xdr:nvSpPr>
        <xdr:cNvPr id="17" name="AutoShape 21"/>
        <xdr:cNvSpPr>
          <a:spLocks/>
        </xdr:cNvSpPr>
      </xdr:nvSpPr>
      <xdr:spPr>
        <a:xfrm rot="5400000">
          <a:off x="857250" y="3838575"/>
          <a:ext cx="0" cy="66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38100</xdr:rowOff>
    </xdr:from>
    <xdr:to>
      <xdr:col>2</xdr:col>
      <xdr:colOff>276225</xdr:colOff>
      <xdr:row>14</xdr:row>
      <xdr:rowOff>257175</xdr:rowOff>
    </xdr:to>
    <xdr:sp>
      <xdr:nvSpPr>
        <xdr:cNvPr id="18" name="Oval 22"/>
        <xdr:cNvSpPr>
          <a:spLocks/>
        </xdr:cNvSpPr>
      </xdr:nvSpPr>
      <xdr:spPr>
        <a:xfrm>
          <a:off x="733425" y="3905250"/>
          <a:ext cx="22860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123825</xdr:colOff>
      <xdr:row>12</xdr:row>
      <xdr:rowOff>9525</xdr:rowOff>
    </xdr:from>
    <xdr:to>
      <xdr:col>2</xdr:col>
      <xdr:colOff>76200</xdr:colOff>
      <xdr:row>12</xdr:row>
      <xdr:rowOff>152400</xdr:rowOff>
    </xdr:to>
    <xdr:sp>
      <xdr:nvSpPr>
        <xdr:cNvPr id="19" name="AutoShape 24"/>
        <xdr:cNvSpPr>
          <a:spLocks/>
        </xdr:cNvSpPr>
      </xdr:nvSpPr>
      <xdr:spPr>
        <a:xfrm rot="16200000" flipH="1">
          <a:off x="123825" y="3324225"/>
          <a:ext cx="638175" cy="14287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11</xdr:row>
      <xdr:rowOff>38100</xdr:rowOff>
    </xdr:from>
    <xdr:to>
      <xdr:col>2</xdr:col>
      <xdr:colOff>266700</xdr:colOff>
      <xdr:row>11</xdr:row>
      <xdr:rowOff>266700</xdr:rowOff>
    </xdr:to>
    <xdr:sp>
      <xdr:nvSpPr>
        <xdr:cNvPr id="20" name="Oval 16"/>
        <xdr:cNvSpPr>
          <a:spLocks/>
        </xdr:cNvSpPr>
      </xdr:nvSpPr>
      <xdr:spPr>
        <a:xfrm>
          <a:off x="762000" y="3076575"/>
          <a:ext cx="190500" cy="228600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257175</xdr:colOff>
      <xdr:row>11</xdr:row>
      <xdr:rowOff>114300</xdr:rowOff>
    </xdr:from>
    <xdr:to>
      <xdr:col>2</xdr:col>
      <xdr:colOff>47625</xdr:colOff>
      <xdr:row>11</xdr:row>
      <xdr:rowOff>123825</xdr:rowOff>
    </xdr:to>
    <xdr:sp>
      <xdr:nvSpPr>
        <xdr:cNvPr id="21" name="ลูกศรเชื่อมต่อแบบตรง 31"/>
        <xdr:cNvSpPr>
          <a:spLocks/>
        </xdr:cNvSpPr>
      </xdr:nvSpPr>
      <xdr:spPr>
        <a:xfrm rot="10800000" flipV="1">
          <a:off x="257175" y="3152775"/>
          <a:ext cx="476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11</xdr:row>
      <xdr:rowOff>19050</xdr:rowOff>
    </xdr:from>
    <xdr:to>
      <xdr:col>1</xdr:col>
      <xdr:colOff>295275</xdr:colOff>
      <xdr:row>11</xdr:row>
      <xdr:rowOff>228600</xdr:rowOff>
    </xdr:to>
    <xdr:sp>
      <xdr:nvSpPr>
        <xdr:cNvPr id="22" name="Rectangle 25"/>
        <xdr:cNvSpPr>
          <a:spLocks/>
        </xdr:cNvSpPr>
      </xdr:nvSpPr>
      <xdr:spPr>
        <a:xfrm>
          <a:off x="419100" y="3057525"/>
          <a:ext cx="219075" cy="20955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247650</xdr:colOff>
      <xdr:row>10</xdr:row>
      <xdr:rowOff>19050</xdr:rowOff>
    </xdr:to>
    <xdr:sp>
      <xdr:nvSpPr>
        <xdr:cNvPr id="23" name="AutoShape 17"/>
        <xdr:cNvSpPr>
          <a:spLocks/>
        </xdr:cNvSpPr>
      </xdr:nvSpPr>
      <xdr:spPr>
        <a:xfrm>
          <a:off x="0" y="2486025"/>
          <a:ext cx="247650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76200</xdr:colOff>
      <xdr:row>9</xdr:row>
      <xdr:rowOff>19050</xdr:rowOff>
    </xdr:from>
    <xdr:to>
      <xdr:col>1</xdr:col>
      <xdr:colOff>295275</xdr:colOff>
      <xdr:row>9</xdr:row>
      <xdr:rowOff>238125</xdr:rowOff>
    </xdr:to>
    <xdr:sp>
      <xdr:nvSpPr>
        <xdr:cNvPr id="24" name="Rectangle 25"/>
        <xdr:cNvSpPr>
          <a:spLocks/>
        </xdr:cNvSpPr>
      </xdr:nvSpPr>
      <xdr:spPr>
        <a:xfrm>
          <a:off x="419100" y="2505075"/>
          <a:ext cx="219075" cy="2190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266700</xdr:colOff>
      <xdr:row>9</xdr:row>
      <xdr:rowOff>142875</xdr:rowOff>
    </xdr:from>
    <xdr:to>
      <xdr:col>2</xdr:col>
      <xdr:colOff>57150</xdr:colOff>
      <xdr:row>9</xdr:row>
      <xdr:rowOff>152400</xdr:rowOff>
    </xdr:to>
    <xdr:sp>
      <xdr:nvSpPr>
        <xdr:cNvPr id="25" name="ลูกศรเชื่อมต่อแบบตรง 28"/>
        <xdr:cNvSpPr>
          <a:spLocks/>
        </xdr:cNvSpPr>
      </xdr:nvSpPr>
      <xdr:spPr>
        <a:xfrm rot="10800000" flipV="1">
          <a:off x="266700" y="2628900"/>
          <a:ext cx="476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10</xdr:row>
      <xdr:rowOff>19050</xdr:rowOff>
    </xdr:from>
    <xdr:to>
      <xdr:col>2</xdr:col>
      <xdr:colOff>85725</xdr:colOff>
      <xdr:row>10</xdr:row>
      <xdr:rowOff>171450</xdr:rowOff>
    </xdr:to>
    <xdr:sp>
      <xdr:nvSpPr>
        <xdr:cNvPr id="26" name="AutoShape 24"/>
        <xdr:cNvSpPr>
          <a:spLocks/>
        </xdr:cNvSpPr>
      </xdr:nvSpPr>
      <xdr:spPr>
        <a:xfrm rot="16200000" flipH="1">
          <a:off x="123825" y="2781300"/>
          <a:ext cx="647700" cy="15240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0</xdr:col>
      <xdr:colOff>247650</xdr:colOff>
      <xdr:row>15</xdr:row>
      <xdr:rowOff>28575</xdr:rowOff>
    </xdr:to>
    <xdr:sp>
      <xdr:nvSpPr>
        <xdr:cNvPr id="27" name="AutoShape 17"/>
        <xdr:cNvSpPr>
          <a:spLocks/>
        </xdr:cNvSpPr>
      </xdr:nvSpPr>
      <xdr:spPr>
        <a:xfrm>
          <a:off x="0" y="3876675"/>
          <a:ext cx="247650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247650</xdr:colOff>
      <xdr:row>14</xdr:row>
      <xdr:rowOff>152400</xdr:rowOff>
    </xdr:from>
    <xdr:to>
      <xdr:col>2</xdr:col>
      <xdr:colOff>28575</xdr:colOff>
      <xdr:row>14</xdr:row>
      <xdr:rowOff>161925</xdr:rowOff>
    </xdr:to>
    <xdr:sp>
      <xdr:nvSpPr>
        <xdr:cNvPr id="28" name="ลูกศรเชื่อมต่อแบบตรง 37"/>
        <xdr:cNvSpPr>
          <a:spLocks/>
        </xdr:cNvSpPr>
      </xdr:nvSpPr>
      <xdr:spPr>
        <a:xfrm rot="10800000" flipV="1">
          <a:off x="247650" y="4019550"/>
          <a:ext cx="466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14</xdr:row>
      <xdr:rowOff>28575</xdr:rowOff>
    </xdr:from>
    <xdr:to>
      <xdr:col>1</xdr:col>
      <xdr:colOff>295275</xdr:colOff>
      <xdr:row>14</xdr:row>
      <xdr:rowOff>247650</xdr:rowOff>
    </xdr:to>
    <xdr:sp>
      <xdr:nvSpPr>
        <xdr:cNvPr id="29" name="Rectangle 25"/>
        <xdr:cNvSpPr>
          <a:spLocks/>
        </xdr:cNvSpPr>
      </xdr:nvSpPr>
      <xdr:spPr>
        <a:xfrm>
          <a:off x="419100" y="3895725"/>
          <a:ext cx="219075" cy="2190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114300</xdr:colOff>
      <xdr:row>15</xdr:row>
      <xdr:rowOff>19050</xdr:rowOff>
    </xdr:from>
    <xdr:to>
      <xdr:col>2</xdr:col>
      <xdr:colOff>76200</xdr:colOff>
      <xdr:row>15</xdr:row>
      <xdr:rowOff>161925</xdr:rowOff>
    </xdr:to>
    <xdr:sp>
      <xdr:nvSpPr>
        <xdr:cNvPr id="30" name="AutoShape 24"/>
        <xdr:cNvSpPr>
          <a:spLocks/>
        </xdr:cNvSpPr>
      </xdr:nvSpPr>
      <xdr:spPr>
        <a:xfrm rot="16200000" flipH="1">
          <a:off x="114300" y="4162425"/>
          <a:ext cx="647700" cy="14287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15</xdr:row>
      <xdr:rowOff>28575</xdr:rowOff>
    </xdr:from>
    <xdr:to>
      <xdr:col>2</xdr:col>
      <xdr:colOff>266700</xdr:colOff>
      <xdr:row>15</xdr:row>
      <xdr:rowOff>257175</xdr:rowOff>
    </xdr:to>
    <xdr:sp>
      <xdr:nvSpPr>
        <xdr:cNvPr id="31" name="Oval 22"/>
        <xdr:cNvSpPr>
          <a:spLocks/>
        </xdr:cNvSpPr>
      </xdr:nvSpPr>
      <xdr:spPr>
        <a:xfrm>
          <a:off x="733425" y="4171950"/>
          <a:ext cx="219075" cy="228600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</xdr:col>
      <xdr:colOff>47625</xdr:colOff>
      <xdr:row>16</xdr:row>
      <xdr:rowOff>38100</xdr:rowOff>
    </xdr:from>
    <xdr:to>
      <xdr:col>2</xdr:col>
      <xdr:colOff>266700</xdr:colOff>
      <xdr:row>16</xdr:row>
      <xdr:rowOff>257175</xdr:rowOff>
    </xdr:to>
    <xdr:sp>
      <xdr:nvSpPr>
        <xdr:cNvPr id="32" name="Oval 22"/>
        <xdr:cNvSpPr>
          <a:spLocks/>
        </xdr:cNvSpPr>
      </xdr:nvSpPr>
      <xdr:spPr>
        <a:xfrm>
          <a:off x="733425" y="4457700"/>
          <a:ext cx="219075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247650</xdr:colOff>
      <xdr:row>17</xdr:row>
      <xdr:rowOff>19050</xdr:rowOff>
    </xdr:to>
    <xdr:sp>
      <xdr:nvSpPr>
        <xdr:cNvPr id="33" name="AutoShape 17"/>
        <xdr:cNvSpPr>
          <a:spLocks/>
        </xdr:cNvSpPr>
      </xdr:nvSpPr>
      <xdr:spPr>
        <a:xfrm>
          <a:off x="0" y="4419600"/>
          <a:ext cx="247650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0</xdr:col>
      <xdr:colOff>247650</xdr:colOff>
      <xdr:row>16</xdr:row>
      <xdr:rowOff>142875</xdr:rowOff>
    </xdr:from>
    <xdr:to>
      <xdr:col>2</xdr:col>
      <xdr:colOff>28575</xdr:colOff>
      <xdr:row>16</xdr:row>
      <xdr:rowOff>152400</xdr:rowOff>
    </xdr:to>
    <xdr:sp>
      <xdr:nvSpPr>
        <xdr:cNvPr id="34" name="ลูกศรเชื่อมต่อแบบตรง 42"/>
        <xdr:cNvSpPr>
          <a:spLocks/>
        </xdr:cNvSpPr>
      </xdr:nvSpPr>
      <xdr:spPr>
        <a:xfrm rot="10800000" flipV="1">
          <a:off x="247650" y="4562475"/>
          <a:ext cx="466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16</xdr:row>
      <xdr:rowOff>19050</xdr:rowOff>
    </xdr:from>
    <xdr:to>
      <xdr:col>1</xdr:col>
      <xdr:colOff>295275</xdr:colOff>
      <xdr:row>16</xdr:row>
      <xdr:rowOff>238125</xdr:rowOff>
    </xdr:to>
    <xdr:sp>
      <xdr:nvSpPr>
        <xdr:cNvPr id="35" name="Rectangle 25"/>
        <xdr:cNvSpPr>
          <a:spLocks/>
        </xdr:cNvSpPr>
      </xdr:nvSpPr>
      <xdr:spPr>
        <a:xfrm>
          <a:off x="419100" y="4438650"/>
          <a:ext cx="219075" cy="2190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2</xdr:col>
      <xdr:colOff>47625</xdr:colOff>
      <xdr:row>17</xdr:row>
      <xdr:rowOff>28575</xdr:rowOff>
    </xdr:from>
    <xdr:to>
      <xdr:col>2</xdr:col>
      <xdr:colOff>266700</xdr:colOff>
      <xdr:row>17</xdr:row>
      <xdr:rowOff>247650</xdr:rowOff>
    </xdr:to>
    <xdr:sp>
      <xdr:nvSpPr>
        <xdr:cNvPr id="36" name="Oval 22"/>
        <xdr:cNvSpPr>
          <a:spLocks/>
        </xdr:cNvSpPr>
      </xdr:nvSpPr>
      <xdr:spPr>
        <a:xfrm>
          <a:off x="733425" y="4724400"/>
          <a:ext cx="219075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2</xdr:col>
      <xdr:colOff>161925</xdr:colOff>
      <xdr:row>14</xdr:row>
      <xdr:rowOff>257175</xdr:rowOff>
    </xdr:from>
    <xdr:to>
      <xdr:col>2</xdr:col>
      <xdr:colOff>161925</xdr:colOff>
      <xdr:row>15</xdr:row>
      <xdr:rowOff>47625</xdr:rowOff>
    </xdr:to>
    <xdr:sp>
      <xdr:nvSpPr>
        <xdr:cNvPr id="37" name="AutoShape 19"/>
        <xdr:cNvSpPr>
          <a:spLocks/>
        </xdr:cNvSpPr>
      </xdr:nvSpPr>
      <xdr:spPr>
        <a:xfrm rot="16200000" flipH="1">
          <a:off x="847725" y="4124325"/>
          <a:ext cx="0" cy="66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10</xdr:row>
      <xdr:rowOff>266700</xdr:rowOff>
    </xdr:from>
    <xdr:to>
      <xdr:col>2</xdr:col>
      <xdr:colOff>171450</xdr:colOff>
      <xdr:row>11</xdr:row>
      <xdr:rowOff>66675</xdr:rowOff>
    </xdr:to>
    <xdr:sp>
      <xdr:nvSpPr>
        <xdr:cNvPr id="38" name="AutoShape 15"/>
        <xdr:cNvSpPr>
          <a:spLocks/>
        </xdr:cNvSpPr>
      </xdr:nvSpPr>
      <xdr:spPr>
        <a:xfrm>
          <a:off x="857250" y="3028950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11</xdr:row>
      <xdr:rowOff>247650</xdr:rowOff>
    </xdr:from>
    <xdr:to>
      <xdr:col>2</xdr:col>
      <xdr:colOff>171450</xdr:colOff>
      <xdr:row>12</xdr:row>
      <xdr:rowOff>47625</xdr:rowOff>
    </xdr:to>
    <xdr:sp>
      <xdr:nvSpPr>
        <xdr:cNvPr id="39" name="AutoShape 15"/>
        <xdr:cNvSpPr>
          <a:spLocks/>
        </xdr:cNvSpPr>
      </xdr:nvSpPr>
      <xdr:spPr>
        <a:xfrm>
          <a:off x="857250" y="3286125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15</xdr:row>
      <xdr:rowOff>266700</xdr:rowOff>
    </xdr:from>
    <xdr:to>
      <xdr:col>2</xdr:col>
      <xdr:colOff>161925</xdr:colOff>
      <xdr:row>16</xdr:row>
      <xdr:rowOff>57150</xdr:rowOff>
    </xdr:to>
    <xdr:sp>
      <xdr:nvSpPr>
        <xdr:cNvPr id="40" name="AutoShape 21"/>
        <xdr:cNvSpPr>
          <a:spLocks/>
        </xdr:cNvSpPr>
      </xdr:nvSpPr>
      <xdr:spPr>
        <a:xfrm rot="5400000">
          <a:off x="847725" y="4410075"/>
          <a:ext cx="0" cy="66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266700</xdr:rowOff>
    </xdr:from>
    <xdr:to>
      <xdr:col>2</xdr:col>
      <xdr:colOff>161925</xdr:colOff>
      <xdr:row>17</xdr:row>
      <xdr:rowOff>57150</xdr:rowOff>
    </xdr:to>
    <xdr:sp>
      <xdr:nvSpPr>
        <xdr:cNvPr id="41" name="AutoShape 21"/>
        <xdr:cNvSpPr>
          <a:spLocks/>
        </xdr:cNvSpPr>
      </xdr:nvSpPr>
      <xdr:spPr>
        <a:xfrm rot="5400000">
          <a:off x="847725" y="4686300"/>
          <a:ext cx="0" cy="66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17</xdr:row>
      <xdr:rowOff>266700</xdr:rowOff>
    </xdr:from>
    <xdr:to>
      <xdr:col>2</xdr:col>
      <xdr:colOff>161925</xdr:colOff>
      <xdr:row>18</xdr:row>
      <xdr:rowOff>57150</xdr:rowOff>
    </xdr:to>
    <xdr:sp>
      <xdr:nvSpPr>
        <xdr:cNvPr id="42" name="AutoShape 21"/>
        <xdr:cNvSpPr>
          <a:spLocks/>
        </xdr:cNvSpPr>
      </xdr:nvSpPr>
      <xdr:spPr>
        <a:xfrm rot="5400000">
          <a:off x="847725" y="4962525"/>
          <a:ext cx="0" cy="66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18</xdr:row>
      <xdr:rowOff>47625</xdr:rowOff>
    </xdr:from>
    <xdr:to>
      <xdr:col>2</xdr:col>
      <xdr:colOff>285750</xdr:colOff>
      <xdr:row>18</xdr:row>
      <xdr:rowOff>266700</xdr:rowOff>
    </xdr:to>
    <xdr:sp>
      <xdr:nvSpPr>
        <xdr:cNvPr id="43" name="Oval 22"/>
        <xdr:cNvSpPr>
          <a:spLocks/>
        </xdr:cNvSpPr>
      </xdr:nvSpPr>
      <xdr:spPr>
        <a:xfrm>
          <a:off x="752475" y="5019675"/>
          <a:ext cx="219075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0</xdr:col>
      <xdr:colOff>0</xdr:colOff>
      <xdr:row>17</xdr:row>
      <xdr:rowOff>247650</xdr:rowOff>
    </xdr:from>
    <xdr:to>
      <xdr:col>0</xdr:col>
      <xdr:colOff>247650</xdr:colOff>
      <xdr:row>18</xdr:row>
      <xdr:rowOff>266700</xdr:rowOff>
    </xdr:to>
    <xdr:sp>
      <xdr:nvSpPr>
        <xdr:cNvPr id="44" name="AutoShape 17"/>
        <xdr:cNvSpPr>
          <a:spLocks/>
        </xdr:cNvSpPr>
      </xdr:nvSpPr>
      <xdr:spPr>
        <a:xfrm>
          <a:off x="0" y="4943475"/>
          <a:ext cx="247650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0</xdr:col>
      <xdr:colOff>247650</xdr:colOff>
      <xdr:row>18</xdr:row>
      <xdr:rowOff>142875</xdr:rowOff>
    </xdr:from>
    <xdr:to>
      <xdr:col>2</xdr:col>
      <xdr:colOff>28575</xdr:colOff>
      <xdr:row>18</xdr:row>
      <xdr:rowOff>152400</xdr:rowOff>
    </xdr:to>
    <xdr:sp>
      <xdr:nvSpPr>
        <xdr:cNvPr id="45" name="ลูกศรเชื่อมต่อแบบตรง 55"/>
        <xdr:cNvSpPr>
          <a:spLocks/>
        </xdr:cNvSpPr>
      </xdr:nvSpPr>
      <xdr:spPr>
        <a:xfrm rot="10800000" flipV="1">
          <a:off x="247650" y="5114925"/>
          <a:ext cx="466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18</xdr:row>
      <xdr:rowOff>19050</xdr:rowOff>
    </xdr:from>
    <xdr:to>
      <xdr:col>1</xdr:col>
      <xdr:colOff>295275</xdr:colOff>
      <xdr:row>18</xdr:row>
      <xdr:rowOff>238125</xdr:rowOff>
    </xdr:to>
    <xdr:sp>
      <xdr:nvSpPr>
        <xdr:cNvPr id="46" name="Rectangle 25"/>
        <xdr:cNvSpPr>
          <a:spLocks/>
        </xdr:cNvSpPr>
      </xdr:nvSpPr>
      <xdr:spPr>
        <a:xfrm>
          <a:off x="419100" y="4991100"/>
          <a:ext cx="219075" cy="2190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0</xdr:col>
      <xdr:colOff>123825</xdr:colOff>
      <xdr:row>17</xdr:row>
      <xdr:rowOff>28575</xdr:rowOff>
    </xdr:from>
    <xdr:to>
      <xdr:col>2</xdr:col>
      <xdr:colOff>76200</xdr:colOff>
      <xdr:row>17</xdr:row>
      <xdr:rowOff>171450</xdr:rowOff>
    </xdr:to>
    <xdr:sp>
      <xdr:nvSpPr>
        <xdr:cNvPr id="47" name="AutoShape 24"/>
        <xdr:cNvSpPr>
          <a:spLocks/>
        </xdr:cNvSpPr>
      </xdr:nvSpPr>
      <xdr:spPr>
        <a:xfrm rot="16200000" flipH="1">
          <a:off x="123825" y="4724400"/>
          <a:ext cx="638175" cy="14287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4</xdr:row>
      <xdr:rowOff>38100</xdr:rowOff>
    </xdr:from>
    <xdr:to>
      <xdr:col>7</xdr:col>
      <xdr:colOff>190500</xdr:colOff>
      <xdr:row>4</xdr:row>
      <xdr:rowOff>257175</xdr:rowOff>
    </xdr:to>
    <xdr:sp>
      <xdr:nvSpPr>
        <xdr:cNvPr id="1" name="Oval 1"/>
        <xdr:cNvSpPr>
          <a:spLocks/>
        </xdr:cNvSpPr>
      </xdr:nvSpPr>
      <xdr:spPr>
        <a:xfrm>
          <a:off x="2628900" y="1095375"/>
          <a:ext cx="20955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1343025</xdr:colOff>
      <xdr:row>4</xdr:row>
      <xdr:rowOff>9525</xdr:rowOff>
    </xdr:from>
    <xdr:to>
      <xdr:col>9</xdr:col>
      <xdr:colOff>1562100</xdr:colOff>
      <xdr:row>4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5400675" y="1066800"/>
          <a:ext cx="219075" cy="20955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5</xdr:row>
      <xdr:rowOff>19050</xdr:rowOff>
    </xdr:from>
    <xdr:to>
      <xdr:col>7</xdr:col>
      <xdr:colOff>209550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628900" y="1381125"/>
          <a:ext cx="228600" cy="2762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1333500</xdr:colOff>
      <xdr:row>5</xdr:row>
      <xdr:rowOff>28575</xdr:rowOff>
    </xdr:from>
    <xdr:to>
      <xdr:col>9</xdr:col>
      <xdr:colOff>1552575</xdr:colOff>
      <xdr:row>5</xdr:row>
      <xdr:rowOff>295275</xdr:rowOff>
    </xdr:to>
    <xdr:sp>
      <xdr:nvSpPr>
        <xdr:cNvPr id="4" name="AutoShape 4"/>
        <xdr:cNvSpPr>
          <a:spLocks/>
        </xdr:cNvSpPr>
      </xdr:nvSpPr>
      <xdr:spPr>
        <a:xfrm>
          <a:off x="5391150" y="1390650"/>
          <a:ext cx="219075" cy="266700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657225</xdr:colOff>
      <xdr:row>0</xdr:row>
      <xdr:rowOff>0</xdr:rowOff>
    </xdr:from>
    <xdr:to>
      <xdr:col>9</xdr:col>
      <xdr:colOff>923925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648075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962025</xdr:colOff>
      <xdr:row>0</xdr:row>
      <xdr:rowOff>0</xdr:rowOff>
    </xdr:from>
    <xdr:to>
      <xdr:col>10</xdr:col>
      <xdr:colOff>1219200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019675" y="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66675</xdr:rowOff>
    </xdr:from>
    <xdr:to>
      <xdr:col>7</xdr:col>
      <xdr:colOff>285750</xdr:colOff>
      <xdr:row>6</xdr:row>
      <xdr:rowOff>295275</xdr:rowOff>
    </xdr:to>
    <xdr:sp>
      <xdr:nvSpPr>
        <xdr:cNvPr id="8" name="AutoShape 9"/>
        <xdr:cNvSpPr>
          <a:spLocks/>
        </xdr:cNvSpPr>
      </xdr:nvSpPr>
      <xdr:spPr>
        <a:xfrm>
          <a:off x="2667000" y="1724025"/>
          <a:ext cx="266700" cy="228600"/>
        </a:xfrm>
        <a:prstGeom prst="rightArrow">
          <a:avLst/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1362075</xdr:colOff>
      <xdr:row>6</xdr:row>
      <xdr:rowOff>47625</xdr:rowOff>
    </xdr:from>
    <xdr:to>
      <xdr:col>9</xdr:col>
      <xdr:colOff>1562100</xdr:colOff>
      <xdr:row>6</xdr:row>
      <xdr:rowOff>247650</xdr:rowOff>
    </xdr:to>
    <xdr:sp>
      <xdr:nvSpPr>
        <xdr:cNvPr id="9" name="AutoShape 10"/>
        <xdr:cNvSpPr>
          <a:spLocks/>
        </xdr:cNvSpPr>
      </xdr:nvSpPr>
      <xdr:spPr>
        <a:xfrm>
          <a:off x="5419725" y="1704975"/>
          <a:ext cx="200025" cy="200025"/>
        </a:xfrm>
        <a:prstGeom prst="verticalScroll">
          <a:avLst/>
        </a:prstGeom>
        <a:solidFill>
          <a:srgbClr val="98480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9</xdr:row>
      <xdr:rowOff>9525</xdr:rowOff>
    </xdr:from>
    <xdr:to>
      <xdr:col>2</xdr:col>
      <xdr:colOff>266700</xdr:colOff>
      <xdr:row>9</xdr:row>
      <xdr:rowOff>228600</xdr:rowOff>
    </xdr:to>
    <xdr:sp>
      <xdr:nvSpPr>
        <xdr:cNvPr id="10" name="Oval 14"/>
        <xdr:cNvSpPr>
          <a:spLocks/>
        </xdr:cNvSpPr>
      </xdr:nvSpPr>
      <xdr:spPr>
        <a:xfrm>
          <a:off x="762000" y="2495550"/>
          <a:ext cx="19050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171450</xdr:colOff>
      <xdr:row>9</xdr:row>
      <xdr:rowOff>238125</xdr:rowOff>
    </xdr:from>
    <xdr:to>
      <xdr:col>2</xdr:col>
      <xdr:colOff>171450</xdr:colOff>
      <xdr:row>10</xdr:row>
      <xdr:rowOff>38100</xdr:rowOff>
    </xdr:to>
    <xdr:sp>
      <xdr:nvSpPr>
        <xdr:cNvPr id="11" name="AutoShape 15"/>
        <xdr:cNvSpPr>
          <a:spLocks/>
        </xdr:cNvSpPr>
      </xdr:nvSpPr>
      <xdr:spPr>
        <a:xfrm>
          <a:off x="857250" y="2724150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38100</xdr:rowOff>
    </xdr:from>
    <xdr:to>
      <xdr:col>2</xdr:col>
      <xdr:colOff>266700</xdr:colOff>
      <xdr:row>10</xdr:row>
      <xdr:rowOff>257175</xdr:rowOff>
    </xdr:to>
    <xdr:sp>
      <xdr:nvSpPr>
        <xdr:cNvPr id="12" name="Oval 16"/>
        <xdr:cNvSpPr>
          <a:spLocks/>
        </xdr:cNvSpPr>
      </xdr:nvSpPr>
      <xdr:spPr>
        <a:xfrm>
          <a:off x="762000" y="2800350"/>
          <a:ext cx="19050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0</xdr:colOff>
      <xdr:row>10</xdr:row>
      <xdr:rowOff>266700</xdr:rowOff>
    </xdr:from>
    <xdr:to>
      <xdr:col>0</xdr:col>
      <xdr:colOff>247650</xdr:colOff>
      <xdr:row>12</xdr:row>
      <xdr:rowOff>9525</xdr:rowOff>
    </xdr:to>
    <xdr:sp>
      <xdr:nvSpPr>
        <xdr:cNvPr id="13" name="AutoShape 17"/>
        <xdr:cNvSpPr>
          <a:spLocks/>
        </xdr:cNvSpPr>
      </xdr:nvSpPr>
      <xdr:spPr>
        <a:xfrm>
          <a:off x="0" y="3028950"/>
          <a:ext cx="247650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76200</xdr:colOff>
      <xdr:row>12</xdr:row>
      <xdr:rowOff>28575</xdr:rowOff>
    </xdr:from>
    <xdr:to>
      <xdr:col>2</xdr:col>
      <xdr:colOff>266700</xdr:colOff>
      <xdr:row>12</xdr:row>
      <xdr:rowOff>238125</xdr:rowOff>
    </xdr:to>
    <xdr:sp>
      <xdr:nvSpPr>
        <xdr:cNvPr id="14" name="Oval 18"/>
        <xdr:cNvSpPr>
          <a:spLocks/>
        </xdr:cNvSpPr>
      </xdr:nvSpPr>
      <xdr:spPr>
        <a:xfrm>
          <a:off x="762000" y="3343275"/>
          <a:ext cx="190500" cy="209550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171450</xdr:colOff>
      <xdr:row>12</xdr:row>
      <xdr:rowOff>228600</xdr:rowOff>
    </xdr:from>
    <xdr:to>
      <xdr:col>2</xdr:col>
      <xdr:colOff>171450</xdr:colOff>
      <xdr:row>13</xdr:row>
      <xdr:rowOff>0</xdr:rowOff>
    </xdr:to>
    <xdr:sp>
      <xdr:nvSpPr>
        <xdr:cNvPr id="15" name="AutoShape 19"/>
        <xdr:cNvSpPr>
          <a:spLocks/>
        </xdr:cNvSpPr>
      </xdr:nvSpPr>
      <xdr:spPr>
        <a:xfrm rot="16200000" flipH="1">
          <a:off x="857250" y="3543300"/>
          <a:ext cx="0" cy="47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13</xdr:row>
      <xdr:rowOff>0</xdr:rowOff>
    </xdr:from>
    <xdr:to>
      <xdr:col>2</xdr:col>
      <xdr:colOff>171450</xdr:colOff>
      <xdr:row>13</xdr:row>
      <xdr:rowOff>38100</xdr:rowOff>
    </xdr:to>
    <xdr:sp>
      <xdr:nvSpPr>
        <xdr:cNvPr id="16" name="AutoShape 21"/>
        <xdr:cNvSpPr>
          <a:spLocks/>
        </xdr:cNvSpPr>
      </xdr:nvSpPr>
      <xdr:spPr>
        <a:xfrm rot="5400000">
          <a:off x="857250" y="3590925"/>
          <a:ext cx="0" cy="38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13</xdr:row>
      <xdr:rowOff>38100</xdr:rowOff>
    </xdr:from>
    <xdr:to>
      <xdr:col>2</xdr:col>
      <xdr:colOff>276225</xdr:colOff>
      <xdr:row>13</xdr:row>
      <xdr:rowOff>257175</xdr:rowOff>
    </xdr:to>
    <xdr:sp>
      <xdr:nvSpPr>
        <xdr:cNvPr id="17" name="Oval 22"/>
        <xdr:cNvSpPr>
          <a:spLocks/>
        </xdr:cNvSpPr>
      </xdr:nvSpPr>
      <xdr:spPr>
        <a:xfrm>
          <a:off x="733425" y="3629025"/>
          <a:ext cx="22860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0</xdr:col>
      <xdr:colOff>123825</xdr:colOff>
      <xdr:row>12</xdr:row>
      <xdr:rowOff>9525</xdr:rowOff>
    </xdr:from>
    <xdr:to>
      <xdr:col>2</xdr:col>
      <xdr:colOff>76200</xdr:colOff>
      <xdr:row>12</xdr:row>
      <xdr:rowOff>152400</xdr:rowOff>
    </xdr:to>
    <xdr:sp>
      <xdr:nvSpPr>
        <xdr:cNvPr id="18" name="AutoShape 24"/>
        <xdr:cNvSpPr>
          <a:spLocks/>
        </xdr:cNvSpPr>
      </xdr:nvSpPr>
      <xdr:spPr>
        <a:xfrm rot="16200000" flipH="1">
          <a:off x="123825" y="3324225"/>
          <a:ext cx="638175" cy="14287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11</xdr:row>
      <xdr:rowOff>9525</xdr:rowOff>
    </xdr:from>
    <xdr:to>
      <xdr:col>2</xdr:col>
      <xdr:colOff>266700</xdr:colOff>
      <xdr:row>11</xdr:row>
      <xdr:rowOff>228600</xdr:rowOff>
    </xdr:to>
    <xdr:sp>
      <xdr:nvSpPr>
        <xdr:cNvPr id="19" name="Oval 16"/>
        <xdr:cNvSpPr>
          <a:spLocks/>
        </xdr:cNvSpPr>
      </xdr:nvSpPr>
      <xdr:spPr>
        <a:xfrm>
          <a:off x="762000" y="3048000"/>
          <a:ext cx="19050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257175</xdr:colOff>
      <xdr:row>11</xdr:row>
      <xdr:rowOff>114300</xdr:rowOff>
    </xdr:from>
    <xdr:to>
      <xdr:col>2</xdr:col>
      <xdr:colOff>47625</xdr:colOff>
      <xdr:row>11</xdr:row>
      <xdr:rowOff>123825</xdr:rowOff>
    </xdr:to>
    <xdr:sp>
      <xdr:nvSpPr>
        <xdr:cNvPr id="20" name="ลูกศรเชื่อมต่อแบบตรง 21"/>
        <xdr:cNvSpPr>
          <a:spLocks/>
        </xdr:cNvSpPr>
      </xdr:nvSpPr>
      <xdr:spPr>
        <a:xfrm rot="10800000" flipV="1">
          <a:off x="257175" y="3152775"/>
          <a:ext cx="476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11</xdr:row>
      <xdr:rowOff>19050</xdr:rowOff>
    </xdr:from>
    <xdr:to>
      <xdr:col>1</xdr:col>
      <xdr:colOff>295275</xdr:colOff>
      <xdr:row>11</xdr:row>
      <xdr:rowOff>228600</xdr:rowOff>
    </xdr:to>
    <xdr:sp>
      <xdr:nvSpPr>
        <xdr:cNvPr id="21" name="Rectangle 25"/>
        <xdr:cNvSpPr>
          <a:spLocks/>
        </xdr:cNvSpPr>
      </xdr:nvSpPr>
      <xdr:spPr>
        <a:xfrm>
          <a:off x="419100" y="3057525"/>
          <a:ext cx="219075" cy="20955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247650</xdr:colOff>
      <xdr:row>10</xdr:row>
      <xdr:rowOff>19050</xdr:rowOff>
    </xdr:to>
    <xdr:sp>
      <xdr:nvSpPr>
        <xdr:cNvPr id="22" name="AutoShape 17"/>
        <xdr:cNvSpPr>
          <a:spLocks/>
        </xdr:cNvSpPr>
      </xdr:nvSpPr>
      <xdr:spPr>
        <a:xfrm>
          <a:off x="0" y="2486025"/>
          <a:ext cx="247650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266700</xdr:colOff>
      <xdr:row>9</xdr:row>
      <xdr:rowOff>142875</xdr:rowOff>
    </xdr:from>
    <xdr:to>
      <xdr:col>2</xdr:col>
      <xdr:colOff>57150</xdr:colOff>
      <xdr:row>9</xdr:row>
      <xdr:rowOff>152400</xdr:rowOff>
    </xdr:to>
    <xdr:sp>
      <xdr:nvSpPr>
        <xdr:cNvPr id="23" name="ลูกศรเชื่อมต่อแบบตรง 25"/>
        <xdr:cNvSpPr>
          <a:spLocks/>
        </xdr:cNvSpPr>
      </xdr:nvSpPr>
      <xdr:spPr>
        <a:xfrm rot="10800000" flipV="1">
          <a:off x="266700" y="2628900"/>
          <a:ext cx="476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9</xdr:row>
      <xdr:rowOff>19050</xdr:rowOff>
    </xdr:from>
    <xdr:to>
      <xdr:col>1</xdr:col>
      <xdr:colOff>295275</xdr:colOff>
      <xdr:row>9</xdr:row>
      <xdr:rowOff>238125</xdr:rowOff>
    </xdr:to>
    <xdr:sp>
      <xdr:nvSpPr>
        <xdr:cNvPr id="24" name="Rectangle 25"/>
        <xdr:cNvSpPr>
          <a:spLocks/>
        </xdr:cNvSpPr>
      </xdr:nvSpPr>
      <xdr:spPr>
        <a:xfrm>
          <a:off x="419100" y="2505075"/>
          <a:ext cx="219075" cy="2190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123825</xdr:colOff>
      <xdr:row>10</xdr:row>
      <xdr:rowOff>19050</xdr:rowOff>
    </xdr:from>
    <xdr:to>
      <xdr:col>2</xdr:col>
      <xdr:colOff>85725</xdr:colOff>
      <xdr:row>10</xdr:row>
      <xdr:rowOff>171450</xdr:rowOff>
    </xdr:to>
    <xdr:sp>
      <xdr:nvSpPr>
        <xdr:cNvPr id="25" name="AutoShape 24"/>
        <xdr:cNvSpPr>
          <a:spLocks/>
        </xdr:cNvSpPr>
      </xdr:nvSpPr>
      <xdr:spPr>
        <a:xfrm rot="16200000" flipH="1">
          <a:off x="123825" y="2781300"/>
          <a:ext cx="647700" cy="15240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247650</xdr:colOff>
      <xdr:row>14</xdr:row>
      <xdr:rowOff>28575</xdr:rowOff>
    </xdr:to>
    <xdr:sp>
      <xdr:nvSpPr>
        <xdr:cNvPr id="26" name="AutoShape 17"/>
        <xdr:cNvSpPr>
          <a:spLocks/>
        </xdr:cNvSpPr>
      </xdr:nvSpPr>
      <xdr:spPr>
        <a:xfrm>
          <a:off x="0" y="3600450"/>
          <a:ext cx="247650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0</xdr:col>
      <xdr:colOff>247650</xdr:colOff>
      <xdr:row>13</xdr:row>
      <xdr:rowOff>152400</xdr:rowOff>
    </xdr:from>
    <xdr:to>
      <xdr:col>2</xdr:col>
      <xdr:colOff>28575</xdr:colOff>
      <xdr:row>13</xdr:row>
      <xdr:rowOff>161925</xdr:rowOff>
    </xdr:to>
    <xdr:sp>
      <xdr:nvSpPr>
        <xdr:cNvPr id="27" name="ลูกศรเชื่อมต่อแบบตรง 28"/>
        <xdr:cNvSpPr>
          <a:spLocks/>
        </xdr:cNvSpPr>
      </xdr:nvSpPr>
      <xdr:spPr>
        <a:xfrm rot="10800000" flipV="1">
          <a:off x="247650" y="3743325"/>
          <a:ext cx="466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295275</xdr:colOff>
      <xdr:row>13</xdr:row>
      <xdr:rowOff>247650</xdr:rowOff>
    </xdr:to>
    <xdr:sp>
      <xdr:nvSpPr>
        <xdr:cNvPr id="28" name="Rectangle 25"/>
        <xdr:cNvSpPr>
          <a:spLocks/>
        </xdr:cNvSpPr>
      </xdr:nvSpPr>
      <xdr:spPr>
        <a:xfrm>
          <a:off x="419100" y="3619500"/>
          <a:ext cx="219075" cy="2190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0</xdr:col>
      <xdr:colOff>114300</xdr:colOff>
      <xdr:row>14</xdr:row>
      <xdr:rowOff>19050</xdr:rowOff>
    </xdr:from>
    <xdr:to>
      <xdr:col>2</xdr:col>
      <xdr:colOff>76200</xdr:colOff>
      <xdr:row>14</xdr:row>
      <xdr:rowOff>161925</xdr:rowOff>
    </xdr:to>
    <xdr:sp>
      <xdr:nvSpPr>
        <xdr:cNvPr id="29" name="AutoShape 24"/>
        <xdr:cNvSpPr>
          <a:spLocks/>
        </xdr:cNvSpPr>
      </xdr:nvSpPr>
      <xdr:spPr>
        <a:xfrm rot="16200000" flipH="1">
          <a:off x="114300" y="3886200"/>
          <a:ext cx="647700" cy="14287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28575</xdr:rowOff>
    </xdr:from>
    <xdr:to>
      <xdr:col>2</xdr:col>
      <xdr:colOff>266700</xdr:colOff>
      <xdr:row>14</xdr:row>
      <xdr:rowOff>257175</xdr:rowOff>
    </xdr:to>
    <xdr:sp>
      <xdr:nvSpPr>
        <xdr:cNvPr id="30" name="Oval 22"/>
        <xdr:cNvSpPr>
          <a:spLocks/>
        </xdr:cNvSpPr>
      </xdr:nvSpPr>
      <xdr:spPr>
        <a:xfrm>
          <a:off x="733425" y="3895725"/>
          <a:ext cx="219075" cy="228600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47625</xdr:colOff>
      <xdr:row>15</xdr:row>
      <xdr:rowOff>38100</xdr:rowOff>
    </xdr:from>
    <xdr:to>
      <xdr:col>2</xdr:col>
      <xdr:colOff>266700</xdr:colOff>
      <xdr:row>15</xdr:row>
      <xdr:rowOff>257175</xdr:rowOff>
    </xdr:to>
    <xdr:sp>
      <xdr:nvSpPr>
        <xdr:cNvPr id="31" name="Oval 22"/>
        <xdr:cNvSpPr>
          <a:spLocks/>
        </xdr:cNvSpPr>
      </xdr:nvSpPr>
      <xdr:spPr>
        <a:xfrm>
          <a:off x="733425" y="4181475"/>
          <a:ext cx="219075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247650</xdr:colOff>
      <xdr:row>15</xdr:row>
      <xdr:rowOff>257175</xdr:rowOff>
    </xdr:to>
    <xdr:sp>
      <xdr:nvSpPr>
        <xdr:cNvPr id="32" name="AutoShape 17"/>
        <xdr:cNvSpPr>
          <a:spLocks/>
        </xdr:cNvSpPr>
      </xdr:nvSpPr>
      <xdr:spPr>
        <a:xfrm>
          <a:off x="0" y="4143375"/>
          <a:ext cx="24765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0</xdr:col>
      <xdr:colOff>247650</xdr:colOff>
      <xdr:row>15</xdr:row>
      <xdr:rowOff>142875</xdr:rowOff>
    </xdr:from>
    <xdr:to>
      <xdr:col>2</xdr:col>
      <xdr:colOff>28575</xdr:colOff>
      <xdr:row>15</xdr:row>
      <xdr:rowOff>152400</xdr:rowOff>
    </xdr:to>
    <xdr:sp>
      <xdr:nvSpPr>
        <xdr:cNvPr id="33" name="ลูกศรเชื่อมต่อแบบตรง 34"/>
        <xdr:cNvSpPr>
          <a:spLocks/>
        </xdr:cNvSpPr>
      </xdr:nvSpPr>
      <xdr:spPr>
        <a:xfrm rot="10800000" flipV="1">
          <a:off x="247650" y="4286250"/>
          <a:ext cx="466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15</xdr:row>
      <xdr:rowOff>19050</xdr:rowOff>
    </xdr:from>
    <xdr:to>
      <xdr:col>1</xdr:col>
      <xdr:colOff>295275</xdr:colOff>
      <xdr:row>15</xdr:row>
      <xdr:rowOff>238125</xdr:rowOff>
    </xdr:to>
    <xdr:sp>
      <xdr:nvSpPr>
        <xdr:cNvPr id="34" name="Rectangle 25"/>
        <xdr:cNvSpPr>
          <a:spLocks/>
        </xdr:cNvSpPr>
      </xdr:nvSpPr>
      <xdr:spPr>
        <a:xfrm>
          <a:off x="419100" y="4162425"/>
          <a:ext cx="219075" cy="2190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</xdr:col>
      <xdr:colOff>47625</xdr:colOff>
      <xdr:row>16</xdr:row>
      <xdr:rowOff>38100</xdr:rowOff>
    </xdr:from>
    <xdr:to>
      <xdr:col>2</xdr:col>
      <xdr:colOff>266700</xdr:colOff>
      <xdr:row>16</xdr:row>
      <xdr:rowOff>257175</xdr:rowOff>
    </xdr:to>
    <xdr:sp>
      <xdr:nvSpPr>
        <xdr:cNvPr id="35" name="Oval 22"/>
        <xdr:cNvSpPr>
          <a:spLocks/>
        </xdr:cNvSpPr>
      </xdr:nvSpPr>
      <xdr:spPr>
        <a:xfrm>
          <a:off x="733425" y="4457700"/>
          <a:ext cx="219075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2</xdr:col>
      <xdr:colOff>47625</xdr:colOff>
      <xdr:row>17</xdr:row>
      <xdr:rowOff>0</xdr:rowOff>
    </xdr:from>
    <xdr:to>
      <xdr:col>2</xdr:col>
      <xdr:colOff>266700</xdr:colOff>
      <xdr:row>17</xdr:row>
      <xdr:rowOff>219075</xdr:rowOff>
    </xdr:to>
    <xdr:sp>
      <xdr:nvSpPr>
        <xdr:cNvPr id="36" name="Oval 22"/>
        <xdr:cNvSpPr>
          <a:spLocks/>
        </xdr:cNvSpPr>
      </xdr:nvSpPr>
      <xdr:spPr>
        <a:xfrm>
          <a:off x="733425" y="4695825"/>
          <a:ext cx="219075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247650</xdr:colOff>
      <xdr:row>17</xdr:row>
      <xdr:rowOff>257175</xdr:rowOff>
    </xdr:to>
    <xdr:sp>
      <xdr:nvSpPr>
        <xdr:cNvPr id="37" name="AutoShape 17"/>
        <xdr:cNvSpPr>
          <a:spLocks/>
        </xdr:cNvSpPr>
      </xdr:nvSpPr>
      <xdr:spPr>
        <a:xfrm>
          <a:off x="0" y="4695825"/>
          <a:ext cx="24765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0</xdr:col>
      <xdr:colOff>238125</xdr:colOff>
      <xdr:row>17</xdr:row>
      <xdr:rowOff>123825</xdr:rowOff>
    </xdr:from>
    <xdr:to>
      <xdr:col>2</xdr:col>
      <xdr:colOff>19050</xdr:colOff>
      <xdr:row>17</xdr:row>
      <xdr:rowOff>123825</xdr:rowOff>
    </xdr:to>
    <xdr:sp>
      <xdr:nvSpPr>
        <xdr:cNvPr id="38" name="ลูกศรเชื่อมต่อแบบตรง 40"/>
        <xdr:cNvSpPr>
          <a:spLocks/>
        </xdr:cNvSpPr>
      </xdr:nvSpPr>
      <xdr:spPr>
        <a:xfrm rot="10800000" flipV="1">
          <a:off x="238125" y="48196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17</xdr:row>
      <xdr:rowOff>19050</xdr:rowOff>
    </xdr:from>
    <xdr:to>
      <xdr:col>1</xdr:col>
      <xdr:colOff>295275</xdr:colOff>
      <xdr:row>17</xdr:row>
      <xdr:rowOff>238125</xdr:rowOff>
    </xdr:to>
    <xdr:sp>
      <xdr:nvSpPr>
        <xdr:cNvPr id="39" name="Rectangle 25"/>
        <xdr:cNvSpPr>
          <a:spLocks/>
        </xdr:cNvSpPr>
      </xdr:nvSpPr>
      <xdr:spPr>
        <a:xfrm>
          <a:off x="419100" y="4714875"/>
          <a:ext cx="219075" cy="2190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0</xdr:col>
      <xdr:colOff>123825</xdr:colOff>
      <xdr:row>15</xdr:row>
      <xdr:rowOff>257175</xdr:rowOff>
    </xdr:from>
    <xdr:to>
      <xdr:col>2</xdr:col>
      <xdr:colOff>76200</xdr:colOff>
      <xdr:row>16</xdr:row>
      <xdr:rowOff>123825</xdr:rowOff>
    </xdr:to>
    <xdr:sp>
      <xdr:nvSpPr>
        <xdr:cNvPr id="40" name="AutoShape 24"/>
        <xdr:cNvSpPr>
          <a:spLocks/>
        </xdr:cNvSpPr>
      </xdr:nvSpPr>
      <xdr:spPr>
        <a:xfrm rot="16200000" flipH="1">
          <a:off x="123825" y="4400550"/>
          <a:ext cx="638175" cy="14287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76200</xdr:rowOff>
    </xdr:to>
    <xdr:sp>
      <xdr:nvSpPr>
        <xdr:cNvPr id="41" name="AutoShape 15"/>
        <xdr:cNvSpPr>
          <a:spLocks/>
        </xdr:cNvSpPr>
      </xdr:nvSpPr>
      <xdr:spPr>
        <a:xfrm>
          <a:off x="1371600" y="3038475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10</xdr:row>
      <xdr:rowOff>219075</xdr:rowOff>
    </xdr:from>
    <xdr:to>
      <xdr:col>2</xdr:col>
      <xdr:colOff>171450</xdr:colOff>
      <xdr:row>11</xdr:row>
      <xdr:rowOff>19050</xdr:rowOff>
    </xdr:to>
    <xdr:sp>
      <xdr:nvSpPr>
        <xdr:cNvPr id="42" name="AutoShape 15"/>
        <xdr:cNvSpPr>
          <a:spLocks/>
        </xdr:cNvSpPr>
      </xdr:nvSpPr>
      <xdr:spPr>
        <a:xfrm>
          <a:off x="857250" y="2981325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11</xdr:row>
      <xdr:rowOff>228600</xdr:rowOff>
    </xdr:from>
    <xdr:to>
      <xdr:col>2</xdr:col>
      <xdr:colOff>171450</xdr:colOff>
      <xdr:row>12</xdr:row>
      <xdr:rowOff>28575</xdr:rowOff>
    </xdr:to>
    <xdr:sp>
      <xdr:nvSpPr>
        <xdr:cNvPr id="43" name="AutoShape 15"/>
        <xdr:cNvSpPr>
          <a:spLocks/>
        </xdr:cNvSpPr>
      </xdr:nvSpPr>
      <xdr:spPr>
        <a:xfrm>
          <a:off x="857250" y="3267075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13</xdr:row>
      <xdr:rowOff>257175</xdr:rowOff>
    </xdr:from>
    <xdr:to>
      <xdr:col>2</xdr:col>
      <xdr:colOff>161925</xdr:colOff>
      <xdr:row>14</xdr:row>
      <xdr:rowOff>57150</xdr:rowOff>
    </xdr:to>
    <xdr:sp>
      <xdr:nvSpPr>
        <xdr:cNvPr id="44" name="AutoShape 15"/>
        <xdr:cNvSpPr>
          <a:spLocks/>
        </xdr:cNvSpPr>
      </xdr:nvSpPr>
      <xdr:spPr>
        <a:xfrm>
          <a:off x="847725" y="3848100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247650</xdr:rowOff>
    </xdr:from>
    <xdr:to>
      <xdr:col>2</xdr:col>
      <xdr:colOff>161925</xdr:colOff>
      <xdr:row>15</xdr:row>
      <xdr:rowOff>47625</xdr:rowOff>
    </xdr:to>
    <xdr:sp>
      <xdr:nvSpPr>
        <xdr:cNvPr id="45" name="AutoShape 15"/>
        <xdr:cNvSpPr>
          <a:spLocks/>
        </xdr:cNvSpPr>
      </xdr:nvSpPr>
      <xdr:spPr>
        <a:xfrm>
          <a:off x="847725" y="4114800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15</xdr:row>
      <xdr:rowOff>266700</xdr:rowOff>
    </xdr:from>
    <xdr:to>
      <xdr:col>2</xdr:col>
      <xdr:colOff>171450</xdr:colOff>
      <xdr:row>16</xdr:row>
      <xdr:rowOff>66675</xdr:rowOff>
    </xdr:to>
    <xdr:sp>
      <xdr:nvSpPr>
        <xdr:cNvPr id="46" name="AutoShape 15"/>
        <xdr:cNvSpPr>
          <a:spLocks/>
        </xdr:cNvSpPr>
      </xdr:nvSpPr>
      <xdr:spPr>
        <a:xfrm>
          <a:off x="857250" y="4410075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238125</xdr:rowOff>
    </xdr:from>
    <xdr:to>
      <xdr:col>2</xdr:col>
      <xdr:colOff>161925</xdr:colOff>
      <xdr:row>17</xdr:row>
      <xdr:rowOff>38100</xdr:rowOff>
    </xdr:to>
    <xdr:sp>
      <xdr:nvSpPr>
        <xdr:cNvPr id="47" name="AutoShape 15"/>
        <xdr:cNvSpPr>
          <a:spLocks/>
        </xdr:cNvSpPr>
      </xdr:nvSpPr>
      <xdr:spPr>
        <a:xfrm>
          <a:off x="847725" y="4657725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4</xdr:row>
      <xdr:rowOff>38100</xdr:rowOff>
    </xdr:from>
    <xdr:to>
      <xdr:col>7</xdr:col>
      <xdr:colOff>190500</xdr:colOff>
      <xdr:row>4</xdr:row>
      <xdr:rowOff>257175</xdr:rowOff>
    </xdr:to>
    <xdr:sp>
      <xdr:nvSpPr>
        <xdr:cNvPr id="1" name="Oval 1"/>
        <xdr:cNvSpPr>
          <a:spLocks/>
        </xdr:cNvSpPr>
      </xdr:nvSpPr>
      <xdr:spPr>
        <a:xfrm>
          <a:off x="2628900" y="1095375"/>
          <a:ext cx="20955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1343025</xdr:colOff>
      <xdr:row>4</xdr:row>
      <xdr:rowOff>9525</xdr:rowOff>
    </xdr:from>
    <xdr:to>
      <xdr:col>9</xdr:col>
      <xdr:colOff>1562100</xdr:colOff>
      <xdr:row>4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5400675" y="1066800"/>
          <a:ext cx="219075" cy="20955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5</xdr:row>
      <xdr:rowOff>19050</xdr:rowOff>
    </xdr:from>
    <xdr:to>
      <xdr:col>7</xdr:col>
      <xdr:colOff>209550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628900" y="1381125"/>
          <a:ext cx="228600" cy="2762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1333500</xdr:colOff>
      <xdr:row>5</xdr:row>
      <xdr:rowOff>28575</xdr:rowOff>
    </xdr:from>
    <xdr:to>
      <xdr:col>9</xdr:col>
      <xdr:colOff>1552575</xdr:colOff>
      <xdr:row>5</xdr:row>
      <xdr:rowOff>295275</xdr:rowOff>
    </xdr:to>
    <xdr:sp>
      <xdr:nvSpPr>
        <xdr:cNvPr id="4" name="AutoShape 4"/>
        <xdr:cNvSpPr>
          <a:spLocks/>
        </xdr:cNvSpPr>
      </xdr:nvSpPr>
      <xdr:spPr>
        <a:xfrm>
          <a:off x="5391150" y="1390650"/>
          <a:ext cx="219075" cy="266700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657225</xdr:colOff>
      <xdr:row>0</xdr:row>
      <xdr:rowOff>0</xdr:rowOff>
    </xdr:from>
    <xdr:to>
      <xdr:col>9</xdr:col>
      <xdr:colOff>923925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648075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962025</xdr:colOff>
      <xdr:row>0</xdr:row>
      <xdr:rowOff>0</xdr:rowOff>
    </xdr:from>
    <xdr:to>
      <xdr:col>10</xdr:col>
      <xdr:colOff>1219200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019675" y="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66675</xdr:rowOff>
    </xdr:from>
    <xdr:to>
      <xdr:col>7</xdr:col>
      <xdr:colOff>285750</xdr:colOff>
      <xdr:row>6</xdr:row>
      <xdr:rowOff>295275</xdr:rowOff>
    </xdr:to>
    <xdr:sp>
      <xdr:nvSpPr>
        <xdr:cNvPr id="8" name="AutoShape 9"/>
        <xdr:cNvSpPr>
          <a:spLocks/>
        </xdr:cNvSpPr>
      </xdr:nvSpPr>
      <xdr:spPr>
        <a:xfrm>
          <a:off x="2667000" y="1724025"/>
          <a:ext cx="266700" cy="228600"/>
        </a:xfrm>
        <a:prstGeom prst="rightArrow">
          <a:avLst/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1362075</xdr:colOff>
      <xdr:row>6</xdr:row>
      <xdr:rowOff>47625</xdr:rowOff>
    </xdr:from>
    <xdr:to>
      <xdr:col>9</xdr:col>
      <xdr:colOff>1562100</xdr:colOff>
      <xdr:row>6</xdr:row>
      <xdr:rowOff>247650</xdr:rowOff>
    </xdr:to>
    <xdr:sp>
      <xdr:nvSpPr>
        <xdr:cNvPr id="9" name="AutoShape 10"/>
        <xdr:cNvSpPr>
          <a:spLocks/>
        </xdr:cNvSpPr>
      </xdr:nvSpPr>
      <xdr:spPr>
        <a:xfrm>
          <a:off x="5419725" y="1704975"/>
          <a:ext cx="200025" cy="200025"/>
        </a:xfrm>
        <a:prstGeom prst="verticalScroll">
          <a:avLst/>
        </a:prstGeom>
        <a:solidFill>
          <a:srgbClr val="98480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9</xdr:row>
      <xdr:rowOff>9525</xdr:rowOff>
    </xdr:from>
    <xdr:to>
      <xdr:col>2</xdr:col>
      <xdr:colOff>266700</xdr:colOff>
      <xdr:row>9</xdr:row>
      <xdr:rowOff>228600</xdr:rowOff>
    </xdr:to>
    <xdr:sp>
      <xdr:nvSpPr>
        <xdr:cNvPr id="10" name="Oval 14"/>
        <xdr:cNvSpPr>
          <a:spLocks/>
        </xdr:cNvSpPr>
      </xdr:nvSpPr>
      <xdr:spPr>
        <a:xfrm>
          <a:off x="762000" y="2495550"/>
          <a:ext cx="19050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171450</xdr:colOff>
      <xdr:row>9</xdr:row>
      <xdr:rowOff>238125</xdr:rowOff>
    </xdr:from>
    <xdr:to>
      <xdr:col>2</xdr:col>
      <xdr:colOff>171450</xdr:colOff>
      <xdr:row>10</xdr:row>
      <xdr:rowOff>38100</xdr:rowOff>
    </xdr:to>
    <xdr:sp>
      <xdr:nvSpPr>
        <xdr:cNvPr id="11" name="AutoShape 15"/>
        <xdr:cNvSpPr>
          <a:spLocks/>
        </xdr:cNvSpPr>
      </xdr:nvSpPr>
      <xdr:spPr>
        <a:xfrm>
          <a:off x="857250" y="2724150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38100</xdr:rowOff>
    </xdr:from>
    <xdr:to>
      <xdr:col>2</xdr:col>
      <xdr:colOff>266700</xdr:colOff>
      <xdr:row>10</xdr:row>
      <xdr:rowOff>257175</xdr:rowOff>
    </xdr:to>
    <xdr:sp>
      <xdr:nvSpPr>
        <xdr:cNvPr id="12" name="Oval 16"/>
        <xdr:cNvSpPr>
          <a:spLocks/>
        </xdr:cNvSpPr>
      </xdr:nvSpPr>
      <xdr:spPr>
        <a:xfrm>
          <a:off x="762000" y="2800350"/>
          <a:ext cx="19050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47625</xdr:colOff>
      <xdr:row>11</xdr:row>
      <xdr:rowOff>257175</xdr:rowOff>
    </xdr:from>
    <xdr:to>
      <xdr:col>0</xdr:col>
      <xdr:colOff>295275</xdr:colOff>
      <xdr:row>13</xdr:row>
      <xdr:rowOff>0</xdr:rowOff>
    </xdr:to>
    <xdr:sp>
      <xdr:nvSpPr>
        <xdr:cNvPr id="13" name="AutoShape 17"/>
        <xdr:cNvSpPr>
          <a:spLocks/>
        </xdr:cNvSpPr>
      </xdr:nvSpPr>
      <xdr:spPr>
        <a:xfrm>
          <a:off x="47625" y="3295650"/>
          <a:ext cx="247650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76200</xdr:colOff>
      <xdr:row>12</xdr:row>
      <xdr:rowOff>28575</xdr:rowOff>
    </xdr:from>
    <xdr:to>
      <xdr:col>2</xdr:col>
      <xdr:colOff>266700</xdr:colOff>
      <xdr:row>12</xdr:row>
      <xdr:rowOff>238125</xdr:rowOff>
    </xdr:to>
    <xdr:sp>
      <xdr:nvSpPr>
        <xdr:cNvPr id="14" name="Oval 18"/>
        <xdr:cNvSpPr>
          <a:spLocks/>
        </xdr:cNvSpPr>
      </xdr:nvSpPr>
      <xdr:spPr>
        <a:xfrm>
          <a:off x="762000" y="3343275"/>
          <a:ext cx="190500" cy="209550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171450</xdr:colOff>
      <xdr:row>12</xdr:row>
      <xdr:rowOff>228600</xdr:rowOff>
    </xdr:from>
    <xdr:to>
      <xdr:col>2</xdr:col>
      <xdr:colOff>171450</xdr:colOff>
      <xdr:row>13</xdr:row>
      <xdr:rowOff>19050</xdr:rowOff>
    </xdr:to>
    <xdr:sp>
      <xdr:nvSpPr>
        <xdr:cNvPr id="15" name="AutoShape 19"/>
        <xdr:cNvSpPr>
          <a:spLocks/>
        </xdr:cNvSpPr>
      </xdr:nvSpPr>
      <xdr:spPr>
        <a:xfrm rot="16200000" flipH="1">
          <a:off x="857250" y="3543300"/>
          <a:ext cx="0" cy="66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13</xdr:row>
      <xdr:rowOff>19050</xdr:rowOff>
    </xdr:from>
    <xdr:to>
      <xdr:col>2</xdr:col>
      <xdr:colOff>266700</xdr:colOff>
      <xdr:row>13</xdr:row>
      <xdr:rowOff>247650</xdr:rowOff>
    </xdr:to>
    <xdr:sp>
      <xdr:nvSpPr>
        <xdr:cNvPr id="16" name="Oval 20"/>
        <xdr:cNvSpPr>
          <a:spLocks/>
        </xdr:cNvSpPr>
      </xdr:nvSpPr>
      <xdr:spPr>
        <a:xfrm>
          <a:off x="762000" y="3609975"/>
          <a:ext cx="190500" cy="228600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</xdr:col>
      <xdr:colOff>171450</xdr:colOff>
      <xdr:row>13</xdr:row>
      <xdr:rowOff>247650</xdr:rowOff>
    </xdr:from>
    <xdr:to>
      <xdr:col>2</xdr:col>
      <xdr:colOff>171450</xdr:colOff>
      <xdr:row>14</xdr:row>
      <xdr:rowOff>38100</xdr:rowOff>
    </xdr:to>
    <xdr:sp>
      <xdr:nvSpPr>
        <xdr:cNvPr id="17" name="AutoShape 21"/>
        <xdr:cNvSpPr>
          <a:spLocks/>
        </xdr:cNvSpPr>
      </xdr:nvSpPr>
      <xdr:spPr>
        <a:xfrm rot="5400000">
          <a:off x="857250" y="3838575"/>
          <a:ext cx="0" cy="66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38100</xdr:rowOff>
    </xdr:from>
    <xdr:to>
      <xdr:col>2</xdr:col>
      <xdr:colOff>276225</xdr:colOff>
      <xdr:row>14</xdr:row>
      <xdr:rowOff>257175</xdr:rowOff>
    </xdr:to>
    <xdr:sp>
      <xdr:nvSpPr>
        <xdr:cNvPr id="18" name="Oval 22"/>
        <xdr:cNvSpPr>
          <a:spLocks/>
        </xdr:cNvSpPr>
      </xdr:nvSpPr>
      <xdr:spPr>
        <a:xfrm>
          <a:off x="733425" y="3905250"/>
          <a:ext cx="22860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171450</xdr:colOff>
      <xdr:row>13</xdr:row>
      <xdr:rowOff>0</xdr:rowOff>
    </xdr:from>
    <xdr:to>
      <xdr:col>2</xdr:col>
      <xdr:colOff>76200</xdr:colOff>
      <xdr:row>13</xdr:row>
      <xdr:rowOff>133350</xdr:rowOff>
    </xdr:to>
    <xdr:sp>
      <xdr:nvSpPr>
        <xdr:cNvPr id="19" name="AutoShape 24"/>
        <xdr:cNvSpPr>
          <a:spLocks/>
        </xdr:cNvSpPr>
      </xdr:nvSpPr>
      <xdr:spPr>
        <a:xfrm rot="16200000" flipH="1">
          <a:off x="171450" y="3590925"/>
          <a:ext cx="590550" cy="13335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11</xdr:row>
      <xdr:rowOff>9525</xdr:rowOff>
    </xdr:from>
    <xdr:to>
      <xdr:col>2</xdr:col>
      <xdr:colOff>266700</xdr:colOff>
      <xdr:row>11</xdr:row>
      <xdr:rowOff>228600</xdr:rowOff>
    </xdr:to>
    <xdr:sp>
      <xdr:nvSpPr>
        <xdr:cNvPr id="20" name="Oval 16"/>
        <xdr:cNvSpPr>
          <a:spLocks/>
        </xdr:cNvSpPr>
      </xdr:nvSpPr>
      <xdr:spPr>
        <a:xfrm>
          <a:off x="762000" y="3048000"/>
          <a:ext cx="19050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295275</xdr:colOff>
      <xdr:row>12</xdr:row>
      <xdr:rowOff>123825</xdr:rowOff>
    </xdr:from>
    <xdr:to>
      <xdr:col>2</xdr:col>
      <xdr:colOff>76200</xdr:colOff>
      <xdr:row>12</xdr:row>
      <xdr:rowOff>133350</xdr:rowOff>
    </xdr:to>
    <xdr:sp>
      <xdr:nvSpPr>
        <xdr:cNvPr id="21" name="ลูกศรเชื่อมต่อแบบตรง 21"/>
        <xdr:cNvSpPr>
          <a:spLocks/>
        </xdr:cNvSpPr>
      </xdr:nvSpPr>
      <xdr:spPr>
        <a:xfrm rot="10800000" flipV="1">
          <a:off x="295275" y="3438525"/>
          <a:ext cx="466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38100</xdr:rowOff>
    </xdr:from>
    <xdr:to>
      <xdr:col>1</xdr:col>
      <xdr:colOff>285750</xdr:colOff>
      <xdr:row>12</xdr:row>
      <xdr:rowOff>247650</xdr:rowOff>
    </xdr:to>
    <xdr:sp>
      <xdr:nvSpPr>
        <xdr:cNvPr id="22" name="Rectangle 25"/>
        <xdr:cNvSpPr>
          <a:spLocks/>
        </xdr:cNvSpPr>
      </xdr:nvSpPr>
      <xdr:spPr>
        <a:xfrm>
          <a:off x="409575" y="3352800"/>
          <a:ext cx="219075" cy="20955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0</xdr:col>
      <xdr:colOff>28575</xdr:colOff>
      <xdr:row>13</xdr:row>
      <xdr:rowOff>257175</xdr:rowOff>
    </xdr:from>
    <xdr:to>
      <xdr:col>0</xdr:col>
      <xdr:colOff>285750</xdr:colOff>
      <xdr:row>14</xdr:row>
      <xdr:rowOff>266700</xdr:rowOff>
    </xdr:to>
    <xdr:sp>
      <xdr:nvSpPr>
        <xdr:cNvPr id="23" name="AutoShape 17"/>
        <xdr:cNvSpPr>
          <a:spLocks/>
        </xdr:cNvSpPr>
      </xdr:nvSpPr>
      <xdr:spPr>
        <a:xfrm>
          <a:off x="28575" y="3848100"/>
          <a:ext cx="257175" cy="2857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0</xdr:col>
      <xdr:colOff>276225</xdr:colOff>
      <xdr:row>14</xdr:row>
      <xdr:rowOff>123825</xdr:rowOff>
    </xdr:from>
    <xdr:to>
      <xdr:col>2</xdr:col>
      <xdr:colOff>57150</xdr:colOff>
      <xdr:row>14</xdr:row>
      <xdr:rowOff>133350</xdr:rowOff>
    </xdr:to>
    <xdr:sp>
      <xdr:nvSpPr>
        <xdr:cNvPr id="24" name="ลูกศรเชื่อมต่อแบบตรง 26"/>
        <xdr:cNvSpPr>
          <a:spLocks/>
        </xdr:cNvSpPr>
      </xdr:nvSpPr>
      <xdr:spPr>
        <a:xfrm rot="10800000" flipV="1">
          <a:off x="276225" y="3990975"/>
          <a:ext cx="466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14</xdr:row>
      <xdr:rowOff>28575</xdr:rowOff>
    </xdr:from>
    <xdr:to>
      <xdr:col>1</xdr:col>
      <xdr:colOff>276225</xdr:colOff>
      <xdr:row>14</xdr:row>
      <xdr:rowOff>247650</xdr:rowOff>
    </xdr:to>
    <xdr:sp>
      <xdr:nvSpPr>
        <xdr:cNvPr id="25" name="Rectangle 25"/>
        <xdr:cNvSpPr>
          <a:spLocks/>
        </xdr:cNvSpPr>
      </xdr:nvSpPr>
      <xdr:spPr>
        <a:xfrm>
          <a:off x="400050" y="3895725"/>
          <a:ext cx="219075" cy="2190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4</xdr:row>
      <xdr:rowOff>38100</xdr:rowOff>
    </xdr:from>
    <xdr:to>
      <xdr:col>7</xdr:col>
      <xdr:colOff>190500</xdr:colOff>
      <xdr:row>4</xdr:row>
      <xdr:rowOff>257175</xdr:rowOff>
    </xdr:to>
    <xdr:sp>
      <xdr:nvSpPr>
        <xdr:cNvPr id="1" name="Oval 1"/>
        <xdr:cNvSpPr>
          <a:spLocks/>
        </xdr:cNvSpPr>
      </xdr:nvSpPr>
      <xdr:spPr>
        <a:xfrm>
          <a:off x="2628900" y="1095375"/>
          <a:ext cx="20955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1343025</xdr:colOff>
      <xdr:row>4</xdr:row>
      <xdr:rowOff>9525</xdr:rowOff>
    </xdr:from>
    <xdr:to>
      <xdr:col>9</xdr:col>
      <xdr:colOff>1562100</xdr:colOff>
      <xdr:row>4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5400675" y="1066800"/>
          <a:ext cx="219075" cy="20955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5</xdr:row>
      <xdr:rowOff>19050</xdr:rowOff>
    </xdr:from>
    <xdr:to>
      <xdr:col>7</xdr:col>
      <xdr:colOff>209550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628900" y="1381125"/>
          <a:ext cx="228600" cy="2762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1333500</xdr:colOff>
      <xdr:row>5</xdr:row>
      <xdr:rowOff>28575</xdr:rowOff>
    </xdr:from>
    <xdr:to>
      <xdr:col>9</xdr:col>
      <xdr:colOff>1552575</xdr:colOff>
      <xdr:row>5</xdr:row>
      <xdr:rowOff>295275</xdr:rowOff>
    </xdr:to>
    <xdr:sp>
      <xdr:nvSpPr>
        <xdr:cNvPr id="4" name="AutoShape 4"/>
        <xdr:cNvSpPr>
          <a:spLocks/>
        </xdr:cNvSpPr>
      </xdr:nvSpPr>
      <xdr:spPr>
        <a:xfrm>
          <a:off x="5391150" y="1390650"/>
          <a:ext cx="219075" cy="266700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657225</xdr:colOff>
      <xdr:row>0</xdr:row>
      <xdr:rowOff>0</xdr:rowOff>
    </xdr:from>
    <xdr:to>
      <xdr:col>9</xdr:col>
      <xdr:colOff>923925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648075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962025</xdr:colOff>
      <xdr:row>0</xdr:row>
      <xdr:rowOff>0</xdr:rowOff>
    </xdr:from>
    <xdr:to>
      <xdr:col>10</xdr:col>
      <xdr:colOff>1219200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019675" y="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66675</xdr:rowOff>
    </xdr:from>
    <xdr:to>
      <xdr:col>7</xdr:col>
      <xdr:colOff>285750</xdr:colOff>
      <xdr:row>6</xdr:row>
      <xdr:rowOff>295275</xdr:rowOff>
    </xdr:to>
    <xdr:sp>
      <xdr:nvSpPr>
        <xdr:cNvPr id="8" name="AutoShape 9"/>
        <xdr:cNvSpPr>
          <a:spLocks/>
        </xdr:cNvSpPr>
      </xdr:nvSpPr>
      <xdr:spPr>
        <a:xfrm>
          <a:off x="2667000" y="1724025"/>
          <a:ext cx="266700" cy="228600"/>
        </a:xfrm>
        <a:prstGeom prst="rightArrow">
          <a:avLst/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1362075</xdr:colOff>
      <xdr:row>6</xdr:row>
      <xdr:rowOff>47625</xdr:rowOff>
    </xdr:from>
    <xdr:to>
      <xdr:col>9</xdr:col>
      <xdr:colOff>1562100</xdr:colOff>
      <xdr:row>6</xdr:row>
      <xdr:rowOff>247650</xdr:rowOff>
    </xdr:to>
    <xdr:sp>
      <xdr:nvSpPr>
        <xdr:cNvPr id="9" name="AutoShape 10"/>
        <xdr:cNvSpPr>
          <a:spLocks/>
        </xdr:cNvSpPr>
      </xdr:nvSpPr>
      <xdr:spPr>
        <a:xfrm>
          <a:off x="5419725" y="1704975"/>
          <a:ext cx="200025" cy="200025"/>
        </a:xfrm>
        <a:prstGeom prst="verticalScroll">
          <a:avLst/>
        </a:prstGeom>
        <a:solidFill>
          <a:srgbClr val="98480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9</xdr:row>
      <xdr:rowOff>9525</xdr:rowOff>
    </xdr:from>
    <xdr:to>
      <xdr:col>2</xdr:col>
      <xdr:colOff>266700</xdr:colOff>
      <xdr:row>9</xdr:row>
      <xdr:rowOff>228600</xdr:rowOff>
    </xdr:to>
    <xdr:sp>
      <xdr:nvSpPr>
        <xdr:cNvPr id="10" name="Oval 14"/>
        <xdr:cNvSpPr>
          <a:spLocks/>
        </xdr:cNvSpPr>
      </xdr:nvSpPr>
      <xdr:spPr>
        <a:xfrm>
          <a:off x="762000" y="2495550"/>
          <a:ext cx="19050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171450</xdr:colOff>
      <xdr:row>9</xdr:row>
      <xdr:rowOff>238125</xdr:rowOff>
    </xdr:from>
    <xdr:to>
      <xdr:col>2</xdr:col>
      <xdr:colOff>171450</xdr:colOff>
      <xdr:row>10</xdr:row>
      <xdr:rowOff>38100</xdr:rowOff>
    </xdr:to>
    <xdr:sp>
      <xdr:nvSpPr>
        <xdr:cNvPr id="11" name="AutoShape 15"/>
        <xdr:cNvSpPr>
          <a:spLocks/>
        </xdr:cNvSpPr>
      </xdr:nvSpPr>
      <xdr:spPr>
        <a:xfrm>
          <a:off x="857250" y="2724150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38100</xdr:rowOff>
    </xdr:from>
    <xdr:to>
      <xdr:col>2</xdr:col>
      <xdr:colOff>266700</xdr:colOff>
      <xdr:row>10</xdr:row>
      <xdr:rowOff>257175</xdr:rowOff>
    </xdr:to>
    <xdr:sp>
      <xdr:nvSpPr>
        <xdr:cNvPr id="12" name="Oval 16"/>
        <xdr:cNvSpPr>
          <a:spLocks/>
        </xdr:cNvSpPr>
      </xdr:nvSpPr>
      <xdr:spPr>
        <a:xfrm>
          <a:off x="762000" y="2800350"/>
          <a:ext cx="19050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0</xdr:colOff>
      <xdr:row>10</xdr:row>
      <xdr:rowOff>266700</xdr:rowOff>
    </xdr:from>
    <xdr:to>
      <xdr:col>0</xdr:col>
      <xdr:colOff>247650</xdr:colOff>
      <xdr:row>12</xdr:row>
      <xdr:rowOff>9525</xdr:rowOff>
    </xdr:to>
    <xdr:sp>
      <xdr:nvSpPr>
        <xdr:cNvPr id="13" name="AutoShape 17"/>
        <xdr:cNvSpPr>
          <a:spLocks/>
        </xdr:cNvSpPr>
      </xdr:nvSpPr>
      <xdr:spPr>
        <a:xfrm>
          <a:off x="0" y="3028950"/>
          <a:ext cx="247650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76200</xdr:colOff>
      <xdr:row>12</xdr:row>
      <xdr:rowOff>28575</xdr:rowOff>
    </xdr:from>
    <xdr:to>
      <xdr:col>2</xdr:col>
      <xdr:colOff>266700</xdr:colOff>
      <xdr:row>12</xdr:row>
      <xdr:rowOff>238125</xdr:rowOff>
    </xdr:to>
    <xdr:sp>
      <xdr:nvSpPr>
        <xdr:cNvPr id="14" name="Oval 18"/>
        <xdr:cNvSpPr>
          <a:spLocks/>
        </xdr:cNvSpPr>
      </xdr:nvSpPr>
      <xdr:spPr>
        <a:xfrm>
          <a:off x="762000" y="3343275"/>
          <a:ext cx="190500" cy="209550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171450</xdr:colOff>
      <xdr:row>12</xdr:row>
      <xdr:rowOff>228600</xdr:rowOff>
    </xdr:from>
    <xdr:to>
      <xdr:col>2</xdr:col>
      <xdr:colOff>171450</xdr:colOff>
      <xdr:row>13</xdr:row>
      <xdr:rowOff>19050</xdr:rowOff>
    </xdr:to>
    <xdr:sp>
      <xdr:nvSpPr>
        <xdr:cNvPr id="15" name="AutoShape 19"/>
        <xdr:cNvSpPr>
          <a:spLocks/>
        </xdr:cNvSpPr>
      </xdr:nvSpPr>
      <xdr:spPr>
        <a:xfrm rot="16200000" flipH="1">
          <a:off x="857250" y="3543300"/>
          <a:ext cx="0" cy="66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13</xdr:row>
      <xdr:rowOff>19050</xdr:rowOff>
    </xdr:from>
    <xdr:to>
      <xdr:col>2</xdr:col>
      <xdr:colOff>266700</xdr:colOff>
      <xdr:row>13</xdr:row>
      <xdr:rowOff>247650</xdr:rowOff>
    </xdr:to>
    <xdr:sp>
      <xdr:nvSpPr>
        <xdr:cNvPr id="16" name="Oval 20"/>
        <xdr:cNvSpPr>
          <a:spLocks/>
        </xdr:cNvSpPr>
      </xdr:nvSpPr>
      <xdr:spPr>
        <a:xfrm>
          <a:off x="762000" y="3609975"/>
          <a:ext cx="190500" cy="228600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</xdr:col>
      <xdr:colOff>171450</xdr:colOff>
      <xdr:row>13</xdr:row>
      <xdr:rowOff>247650</xdr:rowOff>
    </xdr:from>
    <xdr:to>
      <xdr:col>2</xdr:col>
      <xdr:colOff>171450</xdr:colOff>
      <xdr:row>14</xdr:row>
      <xdr:rowOff>38100</xdr:rowOff>
    </xdr:to>
    <xdr:sp>
      <xdr:nvSpPr>
        <xdr:cNvPr id="17" name="AutoShape 21"/>
        <xdr:cNvSpPr>
          <a:spLocks/>
        </xdr:cNvSpPr>
      </xdr:nvSpPr>
      <xdr:spPr>
        <a:xfrm rot="5400000">
          <a:off x="857250" y="3838575"/>
          <a:ext cx="0" cy="66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38100</xdr:rowOff>
    </xdr:from>
    <xdr:to>
      <xdr:col>2</xdr:col>
      <xdr:colOff>276225</xdr:colOff>
      <xdr:row>14</xdr:row>
      <xdr:rowOff>257175</xdr:rowOff>
    </xdr:to>
    <xdr:sp>
      <xdr:nvSpPr>
        <xdr:cNvPr id="18" name="Oval 22"/>
        <xdr:cNvSpPr>
          <a:spLocks/>
        </xdr:cNvSpPr>
      </xdr:nvSpPr>
      <xdr:spPr>
        <a:xfrm>
          <a:off x="733425" y="3905250"/>
          <a:ext cx="22860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123825</xdr:colOff>
      <xdr:row>12</xdr:row>
      <xdr:rowOff>9525</xdr:rowOff>
    </xdr:from>
    <xdr:to>
      <xdr:col>2</xdr:col>
      <xdr:colOff>76200</xdr:colOff>
      <xdr:row>12</xdr:row>
      <xdr:rowOff>152400</xdr:rowOff>
    </xdr:to>
    <xdr:sp>
      <xdr:nvSpPr>
        <xdr:cNvPr id="19" name="AutoShape 24"/>
        <xdr:cNvSpPr>
          <a:spLocks/>
        </xdr:cNvSpPr>
      </xdr:nvSpPr>
      <xdr:spPr>
        <a:xfrm rot="16200000" flipH="1">
          <a:off x="123825" y="3324225"/>
          <a:ext cx="638175" cy="14287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11</xdr:row>
      <xdr:rowOff>9525</xdr:rowOff>
    </xdr:from>
    <xdr:to>
      <xdr:col>2</xdr:col>
      <xdr:colOff>266700</xdr:colOff>
      <xdr:row>11</xdr:row>
      <xdr:rowOff>228600</xdr:rowOff>
    </xdr:to>
    <xdr:sp>
      <xdr:nvSpPr>
        <xdr:cNvPr id="20" name="Oval 16"/>
        <xdr:cNvSpPr>
          <a:spLocks/>
        </xdr:cNvSpPr>
      </xdr:nvSpPr>
      <xdr:spPr>
        <a:xfrm>
          <a:off x="762000" y="3048000"/>
          <a:ext cx="19050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257175</xdr:colOff>
      <xdr:row>11</xdr:row>
      <xdr:rowOff>114300</xdr:rowOff>
    </xdr:from>
    <xdr:to>
      <xdr:col>2</xdr:col>
      <xdr:colOff>47625</xdr:colOff>
      <xdr:row>11</xdr:row>
      <xdr:rowOff>123825</xdr:rowOff>
    </xdr:to>
    <xdr:sp>
      <xdr:nvSpPr>
        <xdr:cNvPr id="21" name="ลูกศรเชื่อมต่อแบบตรง 21"/>
        <xdr:cNvSpPr>
          <a:spLocks/>
        </xdr:cNvSpPr>
      </xdr:nvSpPr>
      <xdr:spPr>
        <a:xfrm rot="10800000" flipV="1">
          <a:off x="257175" y="3152775"/>
          <a:ext cx="476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11</xdr:row>
      <xdr:rowOff>19050</xdr:rowOff>
    </xdr:from>
    <xdr:to>
      <xdr:col>1</xdr:col>
      <xdr:colOff>295275</xdr:colOff>
      <xdr:row>11</xdr:row>
      <xdr:rowOff>228600</xdr:rowOff>
    </xdr:to>
    <xdr:sp>
      <xdr:nvSpPr>
        <xdr:cNvPr id="22" name="Rectangle 25"/>
        <xdr:cNvSpPr>
          <a:spLocks/>
        </xdr:cNvSpPr>
      </xdr:nvSpPr>
      <xdr:spPr>
        <a:xfrm>
          <a:off x="419100" y="3057525"/>
          <a:ext cx="219075" cy="20955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247650</xdr:colOff>
      <xdr:row>10</xdr:row>
      <xdr:rowOff>19050</xdr:rowOff>
    </xdr:to>
    <xdr:sp>
      <xdr:nvSpPr>
        <xdr:cNvPr id="23" name="AutoShape 17"/>
        <xdr:cNvSpPr>
          <a:spLocks/>
        </xdr:cNvSpPr>
      </xdr:nvSpPr>
      <xdr:spPr>
        <a:xfrm>
          <a:off x="0" y="2486025"/>
          <a:ext cx="247650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76200</xdr:colOff>
      <xdr:row>9</xdr:row>
      <xdr:rowOff>19050</xdr:rowOff>
    </xdr:from>
    <xdr:to>
      <xdr:col>1</xdr:col>
      <xdr:colOff>295275</xdr:colOff>
      <xdr:row>9</xdr:row>
      <xdr:rowOff>238125</xdr:rowOff>
    </xdr:to>
    <xdr:sp>
      <xdr:nvSpPr>
        <xdr:cNvPr id="24" name="Rectangle 25"/>
        <xdr:cNvSpPr>
          <a:spLocks/>
        </xdr:cNvSpPr>
      </xdr:nvSpPr>
      <xdr:spPr>
        <a:xfrm>
          <a:off x="419100" y="2505075"/>
          <a:ext cx="219075" cy="2190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266700</xdr:colOff>
      <xdr:row>9</xdr:row>
      <xdr:rowOff>142875</xdr:rowOff>
    </xdr:from>
    <xdr:to>
      <xdr:col>2</xdr:col>
      <xdr:colOff>57150</xdr:colOff>
      <xdr:row>9</xdr:row>
      <xdr:rowOff>152400</xdr:rowOff>
    </xdr:to>
    <xdr:sp>
      <xdr:nvSpPr>
        <xdr:cNvPr id="25" name="ลูกศรเชื่อมต่อแบบตรง 25"/>
        <xdr:cNvSpPr>
          <a:spLocks/>
        </xdr:cNvSpPr>
      </xdr:nvSpPr>
      <xdr:spPr>
        <a:xfrm rot="10800000" flipV="1">
          <a:off x="266700" y="2628900"/>
          <a:ext cx="476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10</xdr:row>
      <xdr:rowOff>19050</xdr:rowOff>
    </xdr:from>
    <xdr:to>
      <xdr:col>2</xdr:col>
      <xdr:colOff>85725</xdr:colOff>
      <xdr:row>10</xdr:row>
      <xdr:rowOff>171450</xdr:rowOff>
    </xdr:to>
    <xdr:sp>
      <xdr:nvSpPr>
        <xdr:cNvPr id="26" name="AutoShape 24"/>
        <xdr:cNvSpPr>
          <a:spLocks/>
        </xdr:cNvSpPr>
      </xdr:nvSpPr>
      <xdr:spPr>
        <a:xfrm rot="16200000" flipH="1">
          <a:off x="123825" y="2781300"/>
          <a:ext cx="647700" cy="15240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0</xdr:col>
      <xdr:colOff>247650</xdr:colOff>
      <xdr:row>15</xdr:row>
      <xdr:rowOff>28575</xdr:rowOff>
    </xdr:to>
    <xdr:sp>
      <xdr:nvSpPr>
        <xdr:cNvPr id="27" name="AutoShape 17"/>
        <xdr:cNvSpPr>
          <a:spLocks/>
        </xdr:cNvSpPr>
      </xdr:nvSpPr>
      <xdr:spPr>
        <a:xfrm>
          <a:off x="0" y="3876675"/>
          <a:ext cx="247650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247650</xdr:colOff>
      <xdr:row>14</xdr:row>
      <xdr:rowOff>152400</xdr:rowOff>
    </xdr:from>
    <xdr:to>
      <xdr:col>2</xdr:col>
      <xdr:colOff>28575</xdr:colOff>
      <xdr:row>14</xdr:row>
      <xdr:rowOff>161925</xdr:rowOff>
    </xdr:to>
    <xdr:sp>
      <xdr:nvSpPr>
        <xdr:cNvPr id="28" name="ลูกศรเชื่อมต่อแบบตรง 28"/>
        <xdr:cNvSpPr>
          <a:spLocks/>
        </xdr:cNvSpPr>
      </xdr:nvSpPr>
      <xdr:spPr>
        <a:xfrm rot="10800000" flipV="1">
          <a:off x="247650" y="4019550"/>
          <a:ext cx="466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14</xdr:row>
      <xdr:rowOff>28575</xdr:rowOff>
    </xdr:from>
    <xdr:to>
      <xdr:col>1</xdr:col>
      <xdr:colOff>295275</xdr:colOff>
      <xdr:row>14</xdr:row>
      <xdr:rowOff>247650</xdr:rowOff>
    </xdr:to>
    <xdr:sp>
      <xdr:nvSpPr>
        <xdr:cNvPr id="29" name="Rectangle 25"/>
        <xdr:cNvSpPr>
          <a:spLocks/>
        </xdr:cNvSpPr>
      </xdr:nvSpPr>
      <xdr:spPr>
        <a:xfrm>
          <a:off x="419100" y="3895725"/>
          <a:ext cx="219075" cy="2190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114300</xdr:colOff>
      <xdr:row>15</xdr:row>
      <xdr:rowOff>19050</xdr:rowOff>
    </xdr:from>
    <xdr:to>
      <xdr:col>2</xdr:col>
      <xdr:colOff>76200</xdr:colOff>
      <xdr:row>15</xdr:row>
      <xdr:rowOff>161925</xdr:rowOff>
    </xdr:to>
    <xdr:sp>
      <xdr:nvSpPr>
        <xdr:cNvPr id="30" name="AutoShape 24"/>
        <xdr:cNvSpPr>
          <a:spLocks/>
        </xdr:cNvSpPr>
      </xdr:nvSpPr>
      <xdr:spPr>
        <a:xfrm rot="16200000" flipH="1">
          <a:off x="114300" y="4162425"/>
          <a:ext cx="647700" cy="14287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15</xdr:row>
      <xdr:rowOff>28575</xdr:rowOff>
    </xdr:from>
    <xdr:to>
      <xdr:col>2</xdr:col>
      <xdr:colOff>266700</xdr:colOff>
      <xdr:row>15</xdr:row>
      <xdr:rowOff>257175</xdr:rowOff>
    </xdr:to>
    <xdr:sp>
      <xdr:nvSpPr>
        <xdr:cNvPr id="31" name="Oval 22"/>
        <xdr:cNvSpPr>
          <a:spLocks/>
        </xdr:cNvSpPr>
      </xdr:nvSpPr>
      <xdr:spPr>
        <a:xfrm>
          <a:off x="733425" y="4171950"/>
          <a:ext cx="219075" cy="228600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</xdr:col>
      <xdr:colOff>47625</xdr:colOff>
      <xdr:row>16</xdr:row>
      <xdr:rowOff>38100</xdr:rowOff>
    </xdr:from>
    <xdr:to>
      <xdr:col>2</xdr:col>
      <xdr:colOff>266700</xdr:colOff>
      <xdr:row>16</xdr:row>
      <xdr:rowOff>257175</xdr:rowOff>
    </xdr:to>
    <xdr:sp>
      <xdr:nvSpPr>
        <xdr:cNvPr id="32" name="Oval 22"/>
        <xdr:cNvSpPr>
          <a:spLocks/>
        </xdr:cNvSpPr>
      </xdr:nvSpPr>
      <xdr:spPr>
        <a:xfrm>
          <a:off x="733425" y="4457700"/>
          <a:ext cx="219075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1</xdr:col>
      <xdr:colOff>66675</xdr:colOff>
      <xdr:row>15</xdr:row>
      <xdr:rowOff>57150</xdr:rowOff>
    </xdr:from>
    <xdr:to>
      <xdr:col>1</xdr:col>
      <xdr:colOff>285750</xdr:colOff>
      <xdr:row>15</xdr:row>
      <xdr:rowOff>276225</xdr:rowOff>
    </xdr:to>
    <xdr:sp>
      <xdr:nvSpPr>
        <xdr:cNvPr id="33" name="Rectangle 25"/>
        <xdr:cNvSpPr>
          <a:spLocks/>
        </xdr:cNvSpPr>
      </xdr:nvSpPr>
      <xdr:spPr>
        <a:xfrm>
          <a:off x="409575" y="4200525"/>
          <a:ext cx="219075" cy="2190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4</xdr:row>
      <xdr:rowOff>38100</xdr:rowOff>
    </xdr:from>
    <xdr:to>
      <xdr:col>7</xdr:col>
      <xdr:colOff>190500</xdr:colOff>
      <xdr:row>4</xdr:row>
      <xdr:rowOff>257175</xdr:rowOff>
    </xdr:to>
    <xdr:sp>
      <xdr:nvSpPr>
        <xdr:cNvPr id="1" name="Oval 1"/>
        <xdr:cNvSpPr>
          <a:spLocks/>
        </xdr:cNvSpPr>
      </xdr:nvSpPr>
      <xdr:spPr>
        <a:xfrm>
          <a:off x="2628900" y="1095375"/>
          <a:ext cx="20955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1343025</xdr:colOff>
      <xdr:row>4</xdr:row>
      <xdr:rowOff>9525</xdr:rowOff>
    </xdr:from>
    <xdr:to>
      <xdr:col>9</xdr:col>
      <xdr:colOff>1562100</xdr:colOff>
      <xdr:row>4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5400675" y="1066800"/>
          <a:ext cx="219075" cy="20955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5</xdr:row>
      <xdr:rowOff>19050</xdr:rowOff>
    </xdr:from>
    <xdr:to>
      <xdr:col>7</xdr:col>
      <xdr:colOff>209550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628900" y="1381125"/>
          <a:ext cx="228600" cy="2762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1333500</xdr:colOff>
      <xdr:row>5</xdr:row>
      <xdr:rowOff>28575</xdr:rowOff>
    </xdr:from>
    <xdr:to>
      <xdr:col>9</xdr:col>
      <xdr:colOff>1552575</xdr:colOff>
      <xdr:row>5</xdr:row>
      <xdr:rowOff>295275</xdr:rowOff>
    </xdr:to>
    <xdr:sp>
      <xdr:nvSpPr>
        <xdr:cNvPr id="4" name="AutoShape 4"/>
        <xdr:cNvSpPr>
          <a:spLocks/>
        </xdr:cNvSpPr>
      </xdr:nvSpPr>
      <xdr:spPr>
        <a:xfrm>
          <a:off x="5391150" y="1390650"/>
          <a:ext cx="219075" cy="266700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657225</xdr:colOff>
      <xdr:row>0</xdr:row>
      <xdr:rowOff>0</xdr:rowOff>
    </xdr:from>
    <xdr:to>
      <xdr:col>9</xdr:col>
      <xdr:colOff>923925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648075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962025</xdr:colOff>
      <xdr:row>0</xdr:row>
      <xdr:rowOff>0</xdr:rowOff>
    </xdr:from>
    <xdr:to>
      <xdr:col>10</xdr:col>
      <xdr:colOff>1219200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019675" y="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66675</xdr:rowOff>
    </xdr:from>
    <xdr:to>
      <xdr:col>7</xdr:col>
      <xdr:colOff>285750</xdr:colOff>
      <xdr:row>6</xdr:row>
      <xdr:rowOff>295275</xdr:rowOff>
    </xdr:to>
    <xdr:sp>
      <xdr:nvSpPr>
        <xdr:cNvPr id="8" name="AutoShape 9"/>
        <xdr:cNvSpPr>
          <a:spLocks/>
        </xdr:cNvSpPr>
      </xdr:nvSpPr>
      <xdr:spPr>
        <a:xfrm>
          <a:off x="2667000" y="1724025"/>
          <a:ext cx="266700" cy="228600"/>
        </a:xfrm>
        <a:prstGeom prst="rightArrow">
          <a:avLst/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1362075</xdr:colOff>
      <xdr:row>6</xdr:row>
      <xdr:rowOff>47625</xdr:rowOff>
    </xdr:from>
    <xdr:to>
      <xdr:col>9</xdr:col>
      <xdr:colOff>1562100</xdr:colOff>
      <xdr:row>6</xdr:row>
      <xdr:rowOff>247650</xdr:rowOff>
    </xdr:to>
    <xdr:sp>
      <xdr:nvSpPr>
        <xdr:cNvPr id="9" name="AutoShape 10"/>
        <xdr:cNvSpPr>
          <a:spLocks/>
        </xdr:cNvSpPr>
      </xdr:nvSpPr>
      <xdr:spPr>
        <a:xfrm>
          <a:off x="5419725" y="1704975"/>
          <a:ext cx="200025" cy="200025"/>
        </a:xfrm>
        <a:prstGeom prst="verticalScroll">
          <a:avLst/>
        </a:prstGeom>
        <a:solidFill>
          <a:srgbClr val="98480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9</xdr:row>
      <xdr:rowOff>9525</xdr:rowOff>
    </xdr:from>
    <xdr:to>
      <xdr:col>2</xdr:col>
      <xdr:colOff>266700</xdr:colOff>
      <xdr:row>9</xdr:row>
      <xdr:rowOff>228600</xdr:rowOff>
    </xdr:to>
    <xdr:sp>
      <xdr:nvSpPr>
        <xdr:cNvPr id="10" name="Oval 14"/>
        <xdr:cNvSpPr>
          <a:spLocks/>
        </xdr:cNvSpPr>
      </xdr:nvSpPr>
      <xdr:spPr>
        <a:xfrm>
          <a:off x="762000" y="2495550"/>
          <a:ext cx="19050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171450</xdr:colOff>
      <xdr:row>9</xdr:row>
      <xdr:rowOff>238125</xdr:rowOff>
    </xdr:from>
    <xdr:to>
      <xdr:col>2</xdr:col>
      <xdr:colOff>171450</xdr:colOff>
      <xdr:row>10</xdr:row>
      <xdr:rowOff>38100</xdr:rowOff>
    </xdr:to>
    <xdr:sp>
      <xdr:nvSpPr>
        <xdr:cNvPr id="11" name="AutoShape 15"/>
        <xdr:cNvSpPr>
          <a:spLocks/>
        </xdr:cNvSpPr>
      </xdr:nvSpPr>
      <xdr:spPr>
        <a:xfrm>
          <a:off x="857250" y="2724150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38100</xdr:rowOff>
    </xdr:from>
    <xdr:to>
      <xdr:col>2</xdr:col>
      <xdr:colOff>266700</xdr:colOff>
      <xdr:row>10</xdr:row>
      <xdr:rowOff>257175</xdr:rowOff>
    </xdr:to>
    <xdr:sp>
      <xdr:nvSpPr>
        <xdr:cNvPr id="12" name="Oval 16"/>
        <xdr:cNvSpPr>
          <a:spLocks/>
        </xdr:cNvSpPr>
      </xdr:nvSpPr>
      <xdr:spPr>
        <a:xfrm>
          <a:off x="762000" y="2800350"/>
          <a:ext cx="19050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0</xdr:colOff>
      <xdr:row>10</xdr:row>
      <xdr:rowOff>266700</xdr:rowOff>
    </xdr:from>
    <xdr:to>
      <xdr:col>0</xdr:col>
      <xdr:colOff>247650</xdr:colOff>
      <xdr:row>12</xdr:row>
      <xdr:rowOff>9525</xdr:rowOff>
    </xdr:to>
    <xdr:sp>
      <xdr:nvSpPr>
        <xdr:cNvPr id="13" name="AutoShape 17"/>
        <xdr:cNvSpPr>
          <a:spLocks/>
        </xdr:cNvSpPr>
      </xdr:nvSpPr>
      <xdr:spPr>
        <a:xfrm>
          <a:off x="0" y="3028950"/>
          <a:ext cx="247650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76200</xdr:colOff>
      <xdr:row>12</xdr:row>
      <xdr:rowOff>28575</xdr:rowOff>
    </xdr:from>
    <xdr:to>
      <xdr:col>2</xdr:col>
      <xdr:colOff>266700</xdr:colOff>
      <xdr:row>12</xdr:row>
      <xdr:rowOff>238125</xdr:rowOff>
    </xdr:to>
    <xdr:sp>
      <xdr:nvSpPr>
        <xdr:cNvPr id="14" name="Oval 18"/>
        <xdr:cNvSpPr>
          <a:spLocks/>
        </xdr:cNvSpPr>
      </xdr:nvSpPr>
      <xdr:spPr>
        <a:xfrm>
          <a:off x="762000" y="3343275"/>
          <a:ext cx="190500" cy="209550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171450</xdr:colOff>
      <xdr:row>12</xdr:row>
      <xdr:rowOff>228600</xdr:rowOff>
    </xdr:from>
    <xdr:to>
      <xdr:col>2</xdr:col>
      <xdr:colOff>171450</xdr:colOff>
      <xdr:row>13</xdr:row>
      <xdr:rowOff>19050</xdr:rowOff>
    </xdr:to>
    <xdr:sp>
      <xdr:nvSpPr>
        <xdr:cNvPr id="15" name="AutoShape 19"/>
        <xdr:cNvSpPr>
          <a:spLocks/>
        </xdr:cNvSpPr>
      </xdr:nvSpPr>
      <xdr:spPr>
        <a:xfrm rot="16200000" flipH="1">
          <a:off x="857250" y="3543300"/>
          <a:ext cx="0" cy="66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13</xdr:row>
      <xdr:rowOff>19050</xdr:rowOff>
    </xdr:from>
    <xdr:to>
      <xdr:col>2</xdr:col>
      <xdr:colOff>266700</xdr:colOff>
      <xdr:row>13</xdr:row>
      <xdr:rowOff>247650</xdr:rowOff>
    </xdr:to>
    <xdr:sp>
      <xdr:nvSpPr>
        <xdr:cNvPr id="16" name="Oval 20"/>
        <xdr:cNvSpPr>
          <a:spLocks/>
        </xdr:cNvSpPr>
      </xdr:nvSpPr>
      <xdr:spPr>
        <a:xfrm>
          <a:off x="762000" y="3609975"/>
          <a:ext cx="190500" cy="228600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</xdr:col>
      <xdr:colOff>171450</xdr:colOff>
      <xdr:row>13</xdr:row>
      <xdr:rowOff>247650</xdr:rowOff>
    </xdr:from>
    <xdr:to>
      <xdr:col>2</xdr:col>
      <xdr:colOff>171450</xdr:colOff>
      <xdr:row>14</xdr:row>
      <xdr:rowOff>38100</xdr:rowOff>
    </xdr:to>
    <xdr:sp>
      <xdr:nvSpPr>
        <xdr:cNvPr id="17" name="AutoShape 21"/>
        <xdr:cNvSpPr>
          <a:spLocks/>
        </xdr:cNvSpPr>
      </xdr:nvSpPr>
      <xdr:spPr>
        <a:xfrm rot="5400000">
          <a:off x="857250" y="3838575"/>
          <a:ext cx="0" cy="66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38100</xdr:rowOff>
    </xdr:from>
    <xdr:to>
      <xdr:col>2</xdr:col>
      <xdr:colOff>276225</xdr:colOff>
      <xdr:row>14</xdr:row>
      <xdr:rowOff>257175</xdr:rowOff>
    </xdr:to>
    <xdr:sp>
      <xdr:nvSpPr>
        <xdr:cNvPr id="18" name="Oval 22"/>
        <xdr:cNvSpPr>
          <a:spLocks/>
        </xdr:cNvSpPr>
      </xdr:nvSpPr>
      <xdr:spPr>
        <a:xfrm>
          <a:off x="733425" y="3905250"/>
          <a:ext cx="22860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123825</xdr:colOff>
      <xdr:row>12</xdr:row>
      <xdr:rowOff>9525</xdr:rowOff>
    </xdr:from>
    <xdr:to>
      <xdr:col>2</xdr:col>
      <xdr:colOff>76200</xdr:colOff>
      <xdr:row>12</xdr:row>
      <xdr:rowOff>152400</xdr:rowOff>
    </xdr:to>
    <xdr:sp>
      <xdr:nvSpPr>
        <xdr:cNvPr id="19" name="AutoShape 24"/>
        <xdr:cNvSpPr>
          <a:spLocks/>
        </xdr:cNvSpPr>
      </xdr:nvSpPr>
      <xdr:spPr>
        <a:xfrm rot="16200000" flipH="1">
          <a:off x="123825" y="3324225"/>
          <a:ext cx="638175" cy="14287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11</xdr:row>
      <xdr:rowOff>9525</xdr:rowOff>
    </xdr:from>
    <xdr:to>
      <xdr:col>2</xdr:col>
      <xdr:colOff>266700</xdr:colOff>
      <xdr:row>11</xdr:row>
      <xdr:rowOff>228600</xdr:rowOff>
    </xdr:to>
    <xdr:sp>
      <xdr:nvSpPr>
        <xdr:cNvPr id="20" name="Oval 16"/>
        <xdr:cNvSpPr>
          <a:spLocks/>
        </xdr:cNvSpPr>
      </xdr:nvSpPr>
      <xdr:spPr>
        <a:xfrm>
          <a:off x="762000" y="3048000"/>
          <a:ext cx="19050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257175</xdr:colOff>
      <xdr:row>11</xdr:row>
      <xdr:rowOff>114300</xdr:rowOff>
    </xdr:from>
    <xdr:to>
      <xdr:col>2</xdr:col>
      <xdr:colOff>47625</xdr:colOff>
      <xdr:row>11</xdr:row>
      <xdr:rowOff>123825</xdr:rowOff>
    </xdr:to>
    <xdr:sp>
      <xdr:nvSpPr>
        <xdr:cNvPr id="21" name="ลูกศรเชื่อมต่อแบบตรง 21"/>
        <xdr:cNvSpPr>
          <a:spLocks/>
        </xdr:cNvSpPr>
      </xdr:nvSpPr>
      <xdr:spPr>
        <a:xfrm rot="10800000" flipV="1">
          <a:off x="257175" y="3152775"/>
          <a:ext cx="476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11</xdr:row>
      <xdr:rowOff>19050</xdr:rowOff>
    </xdr:from>
    <xdr:to>
      <xdr:col>1</xdr:col>
      <xdr:colOff>295275</xdr:colOff>
      <xdr:row>11</xdr:row>
      <xdr:rowOff>228600</xdr:rowOff>
    </xdr:to>
    <xdr:sp>
      <xdr:nvSpPr>
        <xdr:cNvPr id="22" name="Rectangle 25"/>
        <xdr:cNvSpPr>
          <a:spLocks/>
        </xdr:cNvSpPr>
      </xdr:nvSpPr>
      <xdr:spPr>
        <a:xfrm>
          <a:off x="419100" y="3057525"/>
          <a:ext cx="219075" cy="20955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247650</xdr:colOff>
      <xdr:row>10</xdr:row>
      <xdr:rowOff>19050</xdr:rowOff>
    </xdr:to>
    <xdr:sp>
      <xdr:nvSpPr>
        <xdr:cNvPr id="23" name="AutoShape 17"/>
        <xdr:cNvSpPr>
          <a:spLocks/>
        </xdr:cNvSpPr>
      </xdr:nvSpPr>
      <xdr:spPr>
        <a:xfrm>
          <a:off x="0" y="2486025"/>
          <a:ext cx="247650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76200</xdr:colOff>
      <xdr:row>9</xdr:row>
      <xdr:rowOff>19050</xdr:rowOff>
    </xdr:from>
    <xdr:to>
      <xdr:col>1</xdr:col>
      <xdr:colOff>295275</xdr:colOff>
      <xdr:row>9</xdr:row>
      <xdr:rowOff>238125</xdr:rowOff>
    </xdr:to>
    <xdr:sp>
      <xdr:nvSpPr>
        <xdr:cNvPr id="24" name="Rectangle 25"/>
        <xdr:cNvSpPr>
          <a:spLocks/>
        </xdr:cNvSpPr>
      </xdr:nvSpPr>
      <xdr:spPr>
        <a:xfrm>
          <a:off x="419100" y="2505075"/>
          <a:ext cx="219075" cy="2190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266700</xdr:colOff>
      <xdr:row>9</xdr:row>
      <xdr:rowOff>142875</xdr:rowOff>
    </xdr:from>
    <xdr:to>
      <xdr:col>2</xdr:col>
      <xdr:colOff>57150</xdr:colOff>
      <xdr:row>9</xdr:row>
      <xdr:rowOff>152400</xdr:rowOff>
    </xdr:to>
    <xdr:sp>
      <xdr:nvSpPr>
        <xdr:cNvPr id="25" name="ลูกศรเชื่อมต่อแบบตรง 25"/>
        <xdr:cNvSpPr>
          <a:spLocks/>
        </xdr:cNvSpPr>
      </xdr:nvSpPr>
      <xdr:spPr>
        <a:xfrm rot="10800000" flipV="1">
          <a:off x="266700" y="2628900"/>
          <a:ext cx="476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10</xdr:row>
      <xdr:rowOff>19050</xdr:rowOff>
    </xdr:from>
    <xdr:to>
      <xdr:col>2</xdr:col>
      <xdr:colOff>85725</xdr:colOff>
      <xdr:row>10</xdr:row>
      <xdr:rowOff>171450</xdr:rowOff>
    </xdr:to>
    <xdr:sp>
      <xdr:nvSpPr>
        <xdr:cNvPr id="26" name="AutoShape 24"/>
        <xdr:cNvSpPr>
          <a:spLocks/>
        </xdr:cNvSpPr>
      </xdr:nvSpPr>
      <xdr:spPr>
        <a:xfrm rot="16200000" flipH="1">
          <a:off x="123825" y="2781300"/>
          <a:ext cx="647700" cy="15240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0</xdr:col>
      <xdr:colOff>247650</xdr:colOff>
      <xdr:row>15</xdr:row>
      <xdr:rowOff>28575</xdr:rowOff>
    </xdr:to>
    <xdr:sp>
      <xdr:nvSpPr>
        <xdr:cNvPr id="27" name="AutoShape 17"/>
        <xdr:cNvSpPr>
          <a:spLocks/>
        </xdr:cNvSpPr>
      </xdr:nvSpPr>
      <xdr:spPr>
        <a:xfrm>
          <a:off x="0" y="3876675"/>
          <a:ext cx="247650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247650</xdr:colOff>
      <xdr:row>14</xdr:row>
      <xdr:rowOff>152400</xdr:rowOff>
    </xdr:from>
    <xdr:to>
      <xdr:col>2</xdr:col>
      <xdr:colOff>28575</xdr:colOff>
      <xdr:row>14</xdr:row>
      <xdr:rowOff>161925</xdr:rowOff>
    </xdr:to>
    <xdr:sp>
      <xdr:nvSpPr>
        <xdr:cNvPr id="28" name="ลูกศรเชื่อมต่อแบบตรง 28"/>
        <xdr:cNvSpPr>
          <a:spLocks/>
        </xdr:cNvSpPr>
      </xdr:nvSpPr>
      <xdr:spPr>
        <a:xfrm rot="10800000" flipV="1">
          <a:off x="247650" y="4019550"/>
          <a:ext cx="466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14</xdr:row>
      <xdr:rowOff>28575</xdr:rowOff>
    </xdr:from>
    <xdr:to>
      <xdr:col>1</xdr:col>
      <xdr:colOff>295275</xdr:colOff>
      <xdr:row>14</xdr:row>
      <xdr:rowOff>247650</xdr:rowOff>
    </xdr:to>
    <xdr:sp>
      <xdr:nvSpPr>
        <xdr:cNvPr id="29" name="Rectangle 25"/>
        <xdr:cNvSpPr>
          <a:spLocks/>
        </xdr:cNvSpPr>
      </xdr:nvSpPr>
      <xdr:spPr>
        <a:xfrm>
          <a:off x="419100" y="3895725"/>
          <a:ext cx="219075" cy="2190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114300</xdr:colOff>
      <xdr:row>15</xdr:row>
      <xdr:rowOff>19050</xdr:rowOff>
    </xdr:from>
    <xdr:to>
      <xdr:col>2</xdr:col>
      <xdr:colOff>76200</xdr:colOff>
      <xdr:row>15</xdr:row>
      <xdr:rowOff>161925</xdr:rowOff>
    </xdr:to>
    <xdr:sp>
      <xdr:nvSpPr>
        <xdr:cNvPr id="30" name="AutoShape 24"/>
        <xdr:cNvSpPr>
          <a:spLocks/>
        </xdr:cNvSpPr>
      </xdr:nvSpPr>
      <xdr:spPr>
        <a:xfrm rot="16200000" flipH="1">
          <a:off x="114300" y="4162425"/>
          <a:ext cx="647700" cy="14287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15</xdr:row>
      <xdr:rowOff>28575</xdr:rowOff>
    </xdr:from>
    <xdr:to>
      <xdr:col>2</xdr:col>
      <xdr:colOff>266700</xdr:colOff>
      <xdr:row>15</xdr:row>
      <xdr:rowOff>257175</xdr:rowOff>
    </xdr:to>
    <xdr:sp>
      <xdr:nvSpPr>
        <xdr:cNvPr id="31" name="Oval 22"/>
        <xdr:cNvSpPr>
          <a:spLocks/>
        </xdr:cNvSpPr>
      </xdr:nvSpPr>
      <xdr:spPr>
        <a:xfrm>
          <a:off x="733425" y="4171950"/>
          <a:ext cx="219075" cy="228600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</xdr:col>
      <xdr:colOff>47625</xdr:colOff>
      <xdr:row>16</xdr:row>
      <xdr:rowOff>38100</xdr:rowOff>
    </xdr:from>
    <xdr:to>
      <xdr:col>2</xdr:col>
      <xdr:colOff>266700</xdr:colOff>
      <xdr:row>16</xdr:row>
      <xdr:rowOff>257175</xdr:rowOff>
    </xdr:to>
    <xdr:sp>
      <xdr:nvSpPr>
        <xdr:cNvPr id="32" name="Oval 22"/>
        <xdr:cNvSpPr>
          <a:spLocks/>
        </xdr:cNvSpPr>
      </xdr:nvSpPr>
      <xdr:spPr>
        <a:xfrm>
          <a:off x="733425" y="4457700"/>
          <a:ext cx="219075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1</xdr:col>
      <xdr:colOff>95250</xdr:colOff>
      <xdr:row>15</xdr:row>
      <xdr:rowOff>38100</xdr:rowOff>
    </xdr:from>
    <xdr:to>
      <xdr:col>1</xdr:col>
      <xdr:colOff>314325</xdr:colOff>
      <xdr:row>15</xdr:row>
      <xdr:rowOff>257175</xdr:rowOff>
    </xdr:to>
    <xdr:sp>
      <xdr:nvSpPr>
        <xdr:cNvPr id="33" name="Rectangle 25"/>
        <xdr:cNvSpPr>
          <a:spLocks/>
        </xdr:cNvSpPr>
      </xdr:nvSpPr>
      <xdr:spPr>
        <a:xfrm>
          <a:off x="438150" y="4181475"/>
          <a:ext cx="219075" cy="2190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4</xdr:row>
      <xdr:rowOff>38100</xdr:rowOff>
    </xdr:from>
    <xdr:to>
      <xdr:col>7</xdr:col>
      <xdr:colOff>190500</xdr:colOff>
      <xdr:row>4</xdr:row>
      <xdr:rowOff>257175</xdr:rowOff>
    </xdr:to>
    <xdr:sp>
      <xdr:nvSpPr>
        <xdr:cNvPr id="1" name="Oval 1"/>
        <xdr:cNvSpPr>
          <a:spLocks/>
        </xdr:cNvSpPr>
      </xdr:nvSpPr>
      <xdr:spPr>
        <a:xfrm>
          <a:off x="2628900" y="1095375"/>
          <a:ext cx="20955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1343025</xdr:colOff>
      <xdr:row>4</xdr:row>
      <xdr:rowOff>9525</xdr:rowOff>
    </xdr:from>
    <xdr:to>
      <xdr:col>9</xdr:col>
      <xdr:colOff>1562100</xdr:colOff>
      <xdr:row>4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5400675" y="1066800"/>
          <a:ext cx="219075" cy="20955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5</xdr:row>
      <xdr:rowOff>19050</xdr:rowOff>
    </xdr:from>
    <xdr:to>
      <xdr:col>7</xdr:col>
      <xdr:colOff>209550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628900" y="1381125"/>
          <a:ext cx="228600" cy="2762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1333500</xdr:colOff>
      <xdr:row>5</xdr:row>
      <xdr:rowOff>28575</xdr:rowOff>
    </xdr:from>
    <xdr:to>
      <xdr:col>9</xdr:col>
      <xdr:colOff>1552575</xdr:colOff>
      <xdr:row>5</xdr:row>
      <xdr:rowOff>295275</xdr:rowOff>
    </xdr:to>
    <xdr:sp>
      <xdr:nvSpPr>
        <xdr:cNvPr id="4" name="AutoShape 4"/>
        <xdr:cNvSpPr>
          <a:spLocks/>
        </xdr:cNvSpPr>
      </xdr:nvSpPr>
      <xdr:spPr>
        <a:xfrm>
          <a:off x="5391150" y="1390650"/>
          <a:ext cx="219075" cy="266700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657225</xdr:colOff>
      <xdr:row>0</xdr:row>
      <xdr:rowOff>0</xdr:rowOff>
    </xdr:from>
    <xdr:to>
      <xdr:col>9</xdr:col>
      <xdr:colOff>923925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648075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962025</xdr:colOff>
      <xdr:row>0</xdr:row>
      <xdr:rowOff>0</xdr:rowOff>
    </xdr:from>
    <xdr:to>
      <xdr:col>10</xdr:col>
      <xdr:colOff>1219200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019675" y="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66675</xdr:rowOff>
    </xdr:from>
    <xdr:to>
      <xdr:col>7</xdr:col>
      <xdr:colOff>285750</xdr:colOff>
      <xdr:row>6</xdr:row>
      <xdr:rowOff>295275</xdr:rowOff>
    </xdr:to>
    <xdr:sp>
      <xdr:nvSpPr>
        <xdr:cNvPr id="8" name="AutoShape 9"/>
        <xdr:cNvSpPr>
          <a:spLocks/>
        </xdr:cNvSpPr>
      </xdr:nvSpPr>
      <xdr:spPr>
        <a:xfrm>
          <a:off x="2667000" y="1724025"/>
          <a:ext cx="266700" cy="228600"/>
        </a:xfrm>
        <a:prstGeom prst="rightArrow">
          <a:avLst/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1362075</xdr:colOff>
      <xdr:row>6</xdr:row>
      <xdr:rowOff>47625</xdr:rowOff>
    </xdr:from>
    <xdr:to>
      <xdr:col>9</xdr:col>
      <xdr:colOff>1562100</xdr:colOff>
      <xdr:row>6</xdr:row>
      <xdr:rowOff>247650</xdr:rowOff>
    </xdr:to>
    <xdr:sp>
      <xdr:nvSpPr>
        <xdr:cNvPr id="9" name="AutoShape 10"/>
        <xdr:cNvSpPr>
          <a:spLocks/>
        </xdr:cNvSpPr>
      </xdr:nvSpPr>
      <xdr:spPr>
        <a:xfrm>
          <a:off x="5419725" y="1704975"/>
          <a:ext cx="200025" cy="200025"/>
        </a:xfrm>
        <a:prstGeom prst="verticalScroll">
          <a:avLst/>
        </a:prstGeom>
        <a:solidFill>
          <a:srgbClr val="98480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9</xdr:row>
      <xdr:rowOff>9525</xdr:rowOff>
    </xdr:from>
    <xdr:to>
      <xdr:col>2</xdr:col>
      <xdr:colOff>266700</xdr:colOff>
      <xdr:row>9</xdr:row>
      <xdr:rowOff>228600</xdr:rowOff>
    </xdr:to>
    <xdr:sp>
      <xdr:nvSpPr>
        <xdr:cNvPr id="10" name="Oval 14"/>
        <xdr:cNvSpPr>
          <a:spLocks/>
        </xdr:cNvSpPr>
      </xdr:nvSpPr>
      <xdr:spPr>
        <a:xfrm>
          <a:off x="762000" y="2495550"/>
          <a:ext cx="19050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171450</xdr:colOff>
      <xdr:row>9</xdr:row>
      <xdr:rowOff>238125</xdr:rowOff>
    </xdr:from>
    <xdr:to>
      <xdr:col>2</xdr:col>
      <xdr:colOff>171450</xdr:colOff>
      <xdr:row>10</xdr:row>
      <xdr:rowOff>38100</xdr:rowOff>
    </xdr:to>
    <xdr:sp>
      <xdr:nvSpPr>
        <xdr:cNvPr id="11" name="AutoShape 15"/>
        <xdr:cNvSpPr>
          <a:spLocks/>
        </xdr:cNvSpPr>
      </xdr:nvSpPr>
      <xdr:spPr>
        <a:xfrm>
          <a:off x="857250" y="2724150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38100</xdr:rowOff>
    </xdr:from>
    <xdr:to>
      <xdr:col>2</xdr:col>
      <xdr:colOff>266700</xdr:colOff>
      <xdr:row>10</xdr:row>
      <xdr:rowOff>257175</xdr:rowOff>
    </xdr:to>
    <xdr:sp>
      <xdr:nvSpPr>
        <xdr:cNvPr id="12" name="Oval 16"/>
        <xdr:cNvSpPr>
          <a:spLocks/>
        </xdr:cNvSpPr>
      </xdr:nvSpPr>
      <xdr:spPr>
        <a:xfrm>
          <a:off x="762000" y="2800350"/>
          <a:ext cx="19050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0</xdr:colOff>
      <xdr:row>10</xdr:row>
      <xdr:rowOff>266700</xdr:rowOff>
    </xdr:from>
    <xdr:to>
      <xdr:col>0</xdr:col>
      <xdr:colOff>247650</xdr:colOff>
      <xdr:row>12</xdr:row>
      <xdr:rowOff>9525</xdr:rowOff>
    </xdr:to>
    <xdr:sp>
      <xdr:nvSpPr>
        <xdr:cNvPr id="13" name="AutoShape 17"/>
        <xdr:cNvSpPr>
          <a:spLocks/>
        </xdr:cNvSpPr>
      </xdr:nvSpPr>
      <xdr:spPr>
        <a:xfrm>
          <a:off x="0" y="3028950"/>
          <a:ext cx="247650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76200</xdr:colOff>
      <xdr:row>12</xdr:row>
      <xdr:rowOff>28575</xdr:rowOff>
    </xdr:from>
    <xdr:to>
      <xdr:col>2</xdr:col>
      <xdr:colOff>266700</xdr:colOff>
      <xdr:row>12</xdr:row>
      <xdr:rowOff>238125</xdr:rowOff>
    </xdr:to>
    <xdr:sp>
      <xdr:nvSpPr>
        <xdr:cNvPr id="14" name="Oval 18"/>
        <xdr:cNvSpPr>
          <a:spLocks/>
        </xdr:cNvSpPr>
      </xdr:nvSpPr>
      <xdr:spPr>
        <a:xfrm>
          <a:off x="762000" y="3343275"/>
          <a:ext cx="190500" cy="209550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171450</xdr:colOff>
      <xdr:row>12</xdr:row>
      <xdr:rowOff>228600</xdr:rowOff>
    </xdr:from>
    <xdr:to>
      <xdr:col>2</xdr:col>
      <xdr:colOff>171450</xdr:colOff>
      <xdr:row>13</xdr:row>
      <xdr:rowOff>19050</xdr:rowOff>
    </xdr:to>
    <xdr:sp>
      <xdr:nvSpPr>
        <xdr:cNvPr id="15" name="AutoShape 19"/>
        <xdr:cNvSpPr>
          <a:spLocks/>
        </xdr:cNvSpPr>
      </xdr:nvSpPr>
      <xdr:spPr>
        <a:xfrm rot="16200000" flipH="1">
          <a:off x="857250" y="3543300"/>
          <a:ext cx="0" cy="66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13</xdr:row>
      <xdr:rowOff>19050</xdr:rowOff>
    </xdr:from>
    <xdr:to>
      <xdr:col>2</xdr:col>
      <xdr:colOff>266700</xdr:colOff>
      <xdr:row>13</xdr:row>
      <xdr:rowOff>247650</xdr:rowOff>
    </xdr:to>
    <xdr:sp>
      <xdr:nvSpPr>
        <xdr:cNvPr id="16" name="Oval 20"/>
        <xdr:cNvSpPr>
          <a:spLocks/>
        </xdr:cNvSpPr>
      </xdr:nvSpPr>
      <xdr:spPr>
        <a:xfrm>
          <a:off x="762000" y="3609975"/>
          <a:ext cx="190500" cy="228600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0</xdr:col>
      <xdr:colOff>123825</xdr:colOff>
      <xdr:row>12</xdr:row>
      <xdr:rowOff>9525</xdr:rowOff>
    </xdr:from>
    <xdr:to>
      <xdr:col>2</xdr:col>
      <xdr:colOff>76200</xdr:colOff>
      <xdr:row>12</xdr:row>
      <xdr:rowOff>152400</xdr:rowOff>
    </xdr:to>
    <xdr:sp>
      <xdr:nvSpPr>
        <xdr:cNvPr id="17" name="AutoShape 24"/>
        <xdr:cNvSpPr>
          <a:spLocks/>
        </xdr:cNvSpPr>
      </xdr:nvSpPr>
      <xdr:spPr>
        <a:xfrm rot="16200000" flipH="1">
          <a:off x="123825" y="3324225"/>
          <a:ext cx="638175" cy="14287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11</xdr:row>
      <xdr:rowOff>9525</xdr:rowOff>
    </xdr:from>
    <xdr:to>
      <xdr:col>2</xdr:col>
      <xdr:colOff>266700</xdr:colOff>
      <xdr:row>11</xdr:row>
      <xdr:rowOff>228600</xdr:rowOff>
    </xdr:to>
    <xdr:sp>
      <xdr:nvSpPr>
        <xdr:cNvPr id="18" name="Oval 16"/>
        <xdr:cNvSpPr>
          <a:spLocks/>
        </xdr:cNvSpPr>
      </xdr:nvSpPr>
      <xdr:spPr>
        <a:xfrm>
          <a:off x="762000" y="3048000"/>
          <a:ext cx="19050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257175</xdr:colOff>
      <xdr:row>11</xdr:row>
      <xdr:rowOff>114300</xdr:rowOff>
    </xdr:from>
    <xdr:to>
      <xdr:col>2</xdr:col>
      <xdr:colOff>47625</xdr:colOff>
      <xdr:row>11</xdr:row>
      <xdr:rowOff>123825</xdr:rowOff>
    </xdr:to>
    <xdr:sp>
      <xdr:nvSpPr>
        <xdr:cNvPr id="19" name="ลูกศรเชื่อมต่อแบบตรง 21"/>
        <xdr:cNvSpPr>
          <a:spLocks/>
        </xdr:cNvSpPr>
      </xdr:nvSpPr>
      <xdr:spPr>
        <a:xfrm rot="10800000" flipV="1">
          <a:off x="257175" y="3152775"/>
          <a:ext cx="476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11</xdr:row>
      <xdr:rowOff>19050</xdr:rowOff>
    </xdr:from>
    <xdr:to>
      <xdr:col>1</xdr:col>
      <xdr:colOff>295275</xdr:colOff>
      <xdr:row>11</xdr:row>
      <xdr:rowOff>228600</xdr:rowOff>
    </xdr:to>
    <xdr:sp>
      <xdr:nvSpPr>
        <xdr:cNvPr id="20" name="Rectangle 25"/>
        <xdr:cNvSpPr>
          <a:spLocks/>
        </xdr:cNvSpPr>
      </xdr:nvSpPr>
      <xdr:spPr>
        <a:xfrm>
          <a:off x="419100" y="3057525"/>
          <a:ext cx="219075" cy="20955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19050</xdr:colOff>
      <xdr:row>12</xdr:row>
      <xdr:rowOff>257175</xdr:rowOff>
    </xdr:from>
    <xdr:to>
      <xdr:col>0</xdr:col>
      <xdr:colOff>266700</xdr:colOff>
      <xdr:row>13</xdr:row>
      <xdr:rowOff>276225</xdr:rowOff>
    </xdr:to>
    <xdr:sp>
      <xdr:nvSpPr>
        <xdr:cNvPr id="21" name="AutoShape 17"/>
        <xdr:cNvSpPr>
          <a:spLocks/>
        </xdr:cNvSpPr>
      </xdr:nvSpPr>
      <xdr:spPr>
        <a:xfrm>
          <a:off x="19050" y="3571875"/>
          <a:ext cx="247650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0</xdr:col>
      <xdr:colOff>266700</xdr:colOff>
      <xdr:row>13</xdr:row>
      <xdr:rowOff>114300</xdr:rowOff>
    </xdr:from>
    <xdr:to>
      <xdr:col>2</xdr:col>
      <xdr:colOff>47625</xdr:colOff>
      <xdr:row>13</xdr:row>
      <xdr:rowOff>123825</xdr:rowOff>
    </xdr:to>
    <xdr:sp>
      <xdr:nvSpPr>
        <xdr:cNvPr id="22" name="ลูกศรเชื่อมต่อแบบตรง 28"/>
        <xdr:cNvSpPr>
          <a:spLocks/>
        </xdr:cNvSpPr>
      </xdr:nvSpPr>
      <xdr:spPr>
        <a:xfrm rot="10800000" flipV="1">
          <a:off x="266700" y="3705225"/>
          <a:ext cx="466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13</xdr:row>
      <xdr:rowOff>9525</xdr:rowOff>
    </xdr:from>
    <xdr:to>
      <xdr:col>1</xdr:col>
      <xdr:colOff>276225</xdr:colOff>
      <xdr:row>13</xdr:row>
      <xdr:rowOff>228600</xdr:rowOff>
    </xdr:to>
    <xdr:sp>
      <xdr:nvSpPr>
        <xdr:cNvPr id="23" name="Rectangle 25"/>
        <xdr:cNvSpPr>
          <a:spLocks/>
        </xdr:cNvSpPr>
      </xdr:nvSpPr>
      <xdr:spPr>
        <a:xfrm>
          <a:off x="400050" y="3600450"/>
          <a:ext cx="219075" cy="2190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4</xdr:row>
      <xdr:rowOff>38100</xdr:rowOff>
    </xdr:from>
    <xdr:to>
      <xdr:col>7</xdr:col>
      <xdr:colOff>190500</xdr:colOff>
      <xdr:row>4</xdr:row>
      <xdr:rowOff>257175</xdr:rowOff>
    </xdr:to>
    <xdr:sp>
      <xdr:nvSpPr>
        <xdr:cNvPr id="1" name="Oval 1"/>
        <xdr:cNvSpPr>
          <a:spLocks/>
        </xdr:cNvSpPr>
      </xdr:nvSpPr>
      <xdr:spPr>
        <a:xfrm>
          <a:off x="2628900" y="1095375"/>
          <a:ext cx="20955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1343025</xdr:colOff>
      <xdr:row>4</xdr:row>
      <xdr:rowOff>9525</xdr:rowOff>
    </xdr:from>
    <xdr:to>
      <xdr:col>9</xdr:col>
      <xdr:colOff>1562100</xdr:colOff>
      <xdr:row>4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5400675" y="1066800"/>
          <a:ext cx="219075" cy="20955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5</xdr:row>
      <xdr:rowOff>19050</xdr:rowOff>
    </xdr:from>
    <xdr:to>
      <xdr:col>7</xdr:col>
      <xdr:colOff>209550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628900" y="1381125"/>
          <a:ext cx="228600" cy="2762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1333500</xdr:colOff>
      <xdr:row>5</xdr:row>
      <xdr:rowOff>28575</xdr:rowOff>
    </xdr:from>
    <xdr:to>
      <xdr:col>9</xdr:col>
      <xdr:colOff>1552575</xdr:colOff>
      <xdr:row>5</xdr:row>
      <xdr:rowOff>295275</xdr:rowOff>
    </xdr:to>
    <xdr:sp>
      <xdr:nvSpPr>
        <xdr:cNvPr id="4" name="AutoShape 4"/>
        <xdr:cNvSpPr>
          <a:spLocks/>
        </xdr:cNvSpPr>
      </xdr:nvSpPr>
      <xdr:spPr>
        <a:xfrm>
          <a:off x="5391150" y="1390650"/>
          <a:ext cx="219075" cy="266700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657225</xdr:colOff>
      <xdr:row>0</xdr:row>
      <xdr:rowOff>0</xdr:rowOff>
    </xdr:from>
    <xdr:to>
      <xdr:col>9</xdr:col>
      <xdr:colOff>923925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648075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962025</xdr:colOff>
      <xdr:row>0</xdr:row>
      <xdr:rowOff>0</xdr:rowOff>
    </xdr:from>
    <xdr:to>
      <xdr:col>10</xdr:col>
      <xdr:colOff>1219200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019675" y="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66675</xdr:rowOff>
    </xdr:from>
    <xdr:to>
      <xdr:col>7</xdr:col>
      <xdr:colOff>285750</xdr:colOff>
      <xdr:row>6</xdr:row>
      <xdr:rowOff>295275</xdr:rowOff>
    </xdr:to>
    <xdr:sp>
      <xdr:nvSpPr>
        <xdr:cNvPr id="8" name="AutoShape 9"/>
        <xdr:cNvSpPr>
          <a:spLocks/>
        </xdr:cNvSpPr>
      </xdr:nvSpPr>
      <xdr:spPr>
        <a:xfrm>
          <a:off x="2667000" y="1724025"/>
          <a:ext cx="266700" cy="228600"/>
        </a:xfrm>
        <a:prstGeom prst="rightArrow">
          <a:avLst/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1362075</xdr:colOff>
      <xdr:row>6</xdr:row>
      <xdr:rowOff>47625</xdr:rowOff>
    </xdr:from>
    <xdr:to>
      <xdr:col>9</xdr:col>
      <xdr:colOff>1562100</xdr:colOff>
      <xdr:row>6</xdr:row>
      <xdr:rowOff>247650</xdr:rowOff>
    </xdr:to>
    <xdr:sp>
      <xdr:nvSpPr>
        <xdr:cNvPr id="9" name="AutoShape 10"/>
        <xdr:cNvSpPr>
          <a:spLocks/>
        </xdr:cNvSpPr>
      </xdr:nvSpPr>
      <xdr:spPr>
        <a:xfrm>
          <a:off x="5419725" y="1704975"/>
          <a:ext cx="200025" cy="200025"/>
        </a:xfrm>
        <a:prstGeom prst="verticalScroll">
          <a:avLst/>
        </a:prstGeom>
        <a:solidFill>
          <a:srgbClr val="98480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9</xdr:row>
      <xdr:rowOff>9525</xdr:rowOff>
    </xdr:from>
    <xdr:to>
      <xdr:col>2</xdr:col>
      <xdr:colOff>266700</xdr:colOff>
      <xdr:row>9</xdr:row>
      <xdr:rowOff>228600</xdr:rowOff>
    </xdr:to>
    <xdr:sp>
      <xdr:nvSpPr>
        <xdr:cNvPr id="10" name="Oval 14"/>
        <xdr:cNvSpPr>
          <a:spLocks/>
        </xdr:cNvSpPr>
      </xdr:nvSpPr>
      <xdr:spPr>
        <a:xfrm>
          <a:off x="762000" y="2495550"/>
          <a:ext cx="19050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171450</xdr:colOff>
      <xdr:row>9</xdr:row>
      <xdr:rowOff>238125</xdr:rowOff>
    </xdr:from>
    <xdr:to>
      <xdr:col>2</xdr:col>
      <xdr:colOff>171450</xdr:colOff>
      <xdr:row>10</xdr:row>
      <xdr:rowOff>38100</xdr:rowOff>
    </xdr:to>
    <xdr:sp>
      <xdr:nvSpPr>
        <xdr:cNvPr id="11" name="AutoShape 15"/>
        <xdr:cNvSpPr>
          <a:spLocks/>
        </xdr:cNvSpPr>
      </xdr:nvSpPr>
      <xdr:spPr>
        <a:xfrm>
          <a:off x="857250" y="2724150"/>
          <a:ext cx="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38100</xdr:rowOff>
    </xdr:from>
    <xdr:to>
      <xdr:col>2</xdr:col>
      <xdr:colOff>266700</xdr:colOff>
      <xdr:row>10</xdr:row>
      <xdr:rowOff>257175</xdr:rowOff>
    </xdr:to>
    <xdr:sp>
      <xdr:nvSpPr>
        <xdr:cNvPr id="12" name="Oval 16"/>
        <xdr:cNvSpPr>
          <a:spLocks/>
        </xdr:cNvSpPr>
      </xdr:nvSpPr>
      <xdr:spPr>
        <a:xfrm>
          <a:off x="762000" y="2800350"/>
          <a:ext cx="19050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0</xdr:colOff>
      <xdr:row>10</xdr:row>
      <xdr:rowOff>266700</xdr:rowOff>
    </xdr:from>
    <xdr:to>
      <xdr:col>0</xdr:col>
      <xdr:colOff>247650</xdr:colOff>
      <xdr:row>12</xdr:row>
      <xdr:rowOff>9525</xdr:rowOff>
    </xdr:to>
    <xdr:sp>
      <xdr:nvSpPr>
        <xdr:cNvPr id="13" name="AutoShape 17"/>
        <xdr:cNvSpPr>
          <a:spLocks/>
        </xdr:cNvSpPr>
      </xdr:nvSpPr>
      <xdr:spPr>
        <a:xfrm>
          <a:off x="0" y="3028950"/>
          <a:ext cx="247650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76200</xdr:colOff>
      <xdr:row>12</xdr:row>
      <xdr:rowOff>28575</xdr:rowOff>
    </xdr:from>
    <xdr:to>
      <xdr:col>2</xdr:col>
      <xdr:colOff>266700</xdr:colOff>
      <xdr:row>12</xdr:row>
      <xdr:rowOff>238125</xdr:rowOff>
    </xdr:to>
    <xdr:sp>
      <xdr:nvSpPr>
        <xdr:cNvPr id="14" name="Oval 18"/>
        <xdr:cNvSpPr>
          <a:spLocks/>
        </xdr:cNvSpPr>
      </xdr:nvSpPr>
      <xdr:spPr>
        <a:xfrm>
          <a:off x="762000" y="3343275"/>
          <a:ext cx="190500" cy="209550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171450</xdr:colOff>
      <xdr:row>12</xdr:row>
      <xdr:rowOff>228600</xdr:rowOff>
    </xdr:from>
    <xdr:to>
      <xdr:col>2</xdr:col>
      <xdr:colOff>171450</xdr:colOff>
      <xdr:row>13</xdr:row>
      <xdr:rowOff>19050</xdr:rowOff>
    </xdr:to>
    <xdr:sp>
      <xdr:nvSpPr>
        <xdr:cNvPr id="15" name="AutoShape 19"/>
        <xdr:cNvSpPr>
          <a:spLocks/>
        </xdr:cNvSpPr>
      </xdr:nvSpPr>
      <xdr:spPr>
        <a:xfrm rot="16200000" flipH="1">
          <a:off x="857250" y="3543300"/>
          <a:ext cx="0" cy="66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13</xdr:row>
      <xdr:rowOff>19050</xdr:rowOff>
    </xdr:from>
    <xdr:to>
      <xdr:col>2</xdr:col>
      <xdr:colOff>266700</xdr:colOff>
      <xdr:row>13</xdr:row>
      <xdr:rowOff>247650</xdr:rowOff>
    </xdr:to>
    <xdr:sp>
      <xdr:nvSpPr>
        <xdr:cNvPr id="16" name="Oval 20"/>
        <xdr:cNvSpPr>
          <a:spLocks/>
        </xdr:cNvSpPr>
      </xdr:nvSpPr>
      <xdr:spPr>
        <a:xfrm>
          <a:off x="762000" y="3609975"/>
          <a:ext cx="190500" cy="228600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0</xdr:col>
      <xdr:colOff>123825</xdr:colOff>
      <xdr:row>12</xdr:row>
      <xdr:rowOff>9525</xdr:rowOff>
    </xdr:from>
    <xdr:to>
      <xdr:col>2</xdr:col>
      <xdr:colOff>76200</xdr:colOff>
      <xdr:row>12</xdr:row>
      <xdr:rowOff>152400</xdr:rowOff>
    </xdr:to>
    <xdr:sp>
      <xdr:nvSpPr>
        <xdr:cNvPr id="17" name="AutoShape 24"/>
        <xdr:cNvSpPr>
          <a:spLocks/>
        </xdr:cNvSpPr>
      </xdr:nvSpPr>
      <xdr:spPr>
        <a:xfrm rot="16200000" flipH="1">
          <a:off x="123825" y="3324225"/>
          <a:ext cx="638175" cy="14287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11</xdr:row>
      <xdr:rowOff>9525</xdr:rowOff>
    </xdr:from>
    <xdr:to>
      <xdr:col>2</xdr:col>
      <xdr:colOff>266700</xdr:colOff>
      <xdr:row>11</xdr:row>
      <xdr:rowOff>228600</xdr:rowOff>
    </xdr:to>
    <xdr:sp>
      <xdr:nvSpPr>
        <xdr:cNvPr id="18" name="Oval 16"/>
        <xdr:cNvSpPr>
          <a:spLocks/>
        </xdr:cNvSpPr>
      </xdr:nvSpPr>
      <xdr:spPr>
        <a:xfrm>
          <a:off x="762000" y="3048000"/>
          <a:ext cx="19050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257175</xdr:colOff>
      <xdr:row>11</xdr:row>
      <xdr:rowOff>114300</xdr:rowOff>
    </xdr:from>
    <xdr:to>
      <xdr:col>2</xdr:col>
      <xdr:colOff>47625</xdr:colOff>
      <xdr:row>11</xdr:row>
      <xdr:rowOff>123825</xdr:rowOff>
    </xdr:to>
    <xdr:sp>
      <xdr:nvSpPr>
        <xdr:cNvPr id="19" name="ลูกศรเชื่อมต่อแบบตรง 19"/>
        <xdr:cNvSpPr>
          <a:spLocks/>
        </xdr:cNvSpPr>
      </xdr:nvSpPr>
      <xdr:spPr>
        <a:xfrm rot="10800000" flipV="1">
          <a:off x="257175" y="3152775"/>
          <a:ext cx="476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11</xdr:row>
      <xdr:rowOff>19050</xdr:rowOff>
    </xdr:from>
    <xdr:to>
      <xdr:col>1</xdr:col>
      <xdr:colOff>295275</xdr:colOff>
      <xdr:row>11</xdr:row>
      <xdr:rowOff>228600</xdr:rowOff>
    </xdr:to>
    <xdr:sp>
      <xdr:nvSpPr>
        <xdr:cNvPr id="20" name="Rectangle 25"/>
        <xdr:cNvSpPr>
          <a:spLocks/>
        </xdr:cNvSpPr>
      </xdr:nvSpPr>
      <xdr:spPr>
        <a:xfrm>
          <a:off x="419100" y="3057525"/>
          <a:ext cx="219075" cy="20955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9525</xdr:colOff>
      <xdr:row>12</xdr:row>
      <xdr:rowOff>19050</xdr:rowOff>
    </xdr:from>
    <xdr:to>
      <xdr:col>0</xdr:col>
      <xdr:colOff>257175</xdr:colOff>
      <xdr:row>13</xdr:row>
      <xdr:rowOff>38100</xdr:rowOff>
    </xdr:to>
    <xdr:sp>
      <xdr:nvSpPr>
        <xdr:cNvPr id="21" name="AutoShape 17"/>
        <xdr:cNvSpPr>
          <a:spLocks/>
        </xdr:cNvSpPr>
      </xdr:nvSpPr>
      <xdr:spPr>
        <a:xfrm>
          <a:off x="9525" y="3333750"/>
          <a:ext cx="247650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0</xdr:col>
      <xdr:colOff>266700</xdr:colOff>
      <xdr:row>14</xdr:row>
      <xdr:rowOff>123825</xdr:rowOff>
    </xdr:from>
    <xdr:to>
      <xdr:col>2</xdr:col>
      <xdr:colOff>47625</xdr:colOff>
      <xdr:row>14</xdr:row>
      <xdr:rowOff>133350</xdr:rowOff>
    </xdr:to>
    <xdr:sp>
      <xdr:nvSpPr>
        <xdr:cNvPr id="22" name="ลูกศรเชื่อมต่อแบบตรง 22"/>
        <xdr:cNvSpPr>
          <a:spLocks/>
        </xdr:cNvSpPr>
      </xdr:nvSpPr>
      <xdr:spPr>
        <a:xfrm rot="10800000" flipV="1">
          <a:off x="266700" y="3990975"/>
          <a:ext cx="466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19050</xdr:rowOff>
    </xdr:from>
    <xdr:to>
      <xdr:col>1</xdr:col>
      <xdr:colOff>285750</xdr:colOff>
      <xdr:row>12</xdr:row>
      <xdr:rowOff>238125</xdr:rowOff>
    </xdr:to>
    <xdr:sp>
      <xdr:nvSpPr>
        <xdr:cNvPr id="23" name="Rectangle 25"/>
        <xdr:cNvSpPr>
          <a:spLocks/>
        </xdr:cNvSpPr>
      </xdr:nvSpPr>
      <xdr:spPr>
        <a:xfrm>
          <a:off x="409575" y="3333750"/>
          <a:ext cx="219075" cy="2190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76200</xdr:colOff>
      <xdr:row>14</xdr:row>
      <xdr:rowOff>19050</xdr:rowOff>
    </xdr:from>
    <xdr:to>
      <xdr:col>2</xdr:col>
      <xdr:colOff>266700</xdr:colOff>
      <xdr:row>14</xdr:row>
      <xdr:rowOff>238125</xdr:rowOff>
    </xdr:to>
    <xdr:sp>
      <xdr:nvSpPr>
        <xdr:cNvPr id="24" name="Oval 20"/>
        <xdr:cNvSpPr>
          <a:spLocks/>
        </xdr:cNvSpPr>
      </xdr:nvSpPr>
      <xdr:spPr>
        <a:xfrm>
          <a:off x="762000" y="3886200"/>
          <a:ext cx="19050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57150</xdr:colOff>
      <xdr:row>15</xdr:row>
      <xdr:rowOff>28575</xdr:rowOff>
    </xdr:from>
    <xdr:to>
      <xdr:col>2</xdr:col>
      <xdr:colOff>247650</xdr:colOff>
      <xdr:row>15</xdr:row>
      <xdr:rowOff>247650</xdr:rowOff>
    </xdr:to>
    <xdr:sp>
      <xdr:nvSpPr>
        <xdr:cNvPr id="25" name="Oval 20"/>
        <xdr:cNvSpPr>
          <a:spLocks/>
        </xdr:cNvSpPr>
      </xdr:nvSpPr>
      <xdr:spPr>
        <a:xfrm>
          <a:off x="742950" y="4171950"/>
          <a:ext cx="19050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</xdr:col>
      <xdr:colOff>66675</xdr:colOff>
      <xdr:row>16</xdr:row>
      <xdr:rowOff>9525</xdr:rowOff>
    </xdr:from>
    <xdr:to>
      <xdr:col>2</xdr:col>
      <xdr:colOff>257175</xdr:colOff>
      <xdr:row>16</xdr:row>
      <xdr:rowOff>228600</xdr:rowOff>
    </xdr:to>
    <xdr:sp>
      <xdr:nvSpPr>
        <xdr:cNvPr id="26" name="Oval 20"/>
        <xdr:cNvSpPr>
          <a:spLocks/>
        </xdr:cNvSpPr>
      </xdr:nvSpPr>
      <xdr:spPr>
        <a:xfrm>
          <a:off x="752475" y="4429125"/>
          <a:ext cx="19050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2</xdr:col>
      <xdr:colOff>57150</xdr:colOff>
      <xdr:row>17</xdr:row>
      <xdr:rowOff>9525</xdr:rowOff>
    </xdr:from>
    <xdr:to>
      <xdr:col>2</xdr:col>
      <xdr:colOff>247650</xdr:colOff>
      <xdr:row>17</xdr:row>
      <xdr:rowOff>228600</xdr:rowOff>
    </xdr:to>
    <xdr:sp>
      <xdr:nvSpPr>
        <xdr:cNvPr id="27" name="Oval 20"/>
        <xdr:cNvSpPr>
          <a:spLocks/>
        </xdr:cNvSpPr>
      </xdr:nvSpPr>
      <xdr:spPr>
        <a:xfrm>
          <a:off x="742950" y="4705350"/>
          <a:ext cx="190500" cy="219075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</xdr:col>
      <xdr:colOff>76200</xdr:colOff>
      <xdr:row>14</xdr:row>
      <xdr:rowOff>9525</xdr:rowOff>
    </xdr:from>
    <xdr:to>
      <xdr:col>1</xdr:col>
      <xdr:colOff>295275</xdr:colOff>
      <xdr:row>14</xdr:row>
      <xdr:rowOff>219075</xdr:rowOff>
    </xdr:to>
    <xdr:sp>
      <xdr:nvSpPr>
        <xdr:cNvPr id="28" name="Rectangle 25"/>
        <xdr:cNvSpPr>
          <a:spLocks/>
        </xdr:cNvSpPr>
      </xdr:nvSpPr>
      <xdr:spPr>
        <a:xfrm>
          <a:off x="419100" y="3876675"/>
          <a:ext cx="219075" cy="20955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28575</xdr:colOff>
      <xdr:row>13</xdr:row>
      <xdr:rowOff>257175</xdr:rowOff>
    </xdr:from>
    <xdr:to>
      <xdr:col>0</xdr:col>
      <xdr:colOff>276225</xdr:colOff>
      <xdr:row>14</xdr:row>
      <xdr:rowOff>276225</xdr:rowOff>
    </xdr:to>
    <xdr:sp>
      <xdr:nvSpPr>
        <xdr:cNvPr id="29" name="AutoShape 17"/>
        <xdr:cNvSpPr>
          <a:spLocks/>
        </xdr:cNvSpPr>
      </xdr:nvSpPr>
      <xdr:spPr>
        <a:xfrm>
          <a:off x="28575" y="3848100"/>
          <a:ext cx="247650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152400</xdr:colOff>
      <xdr:row>14</xdr:row>
      <xdr:rowOff>276225</xdr:rowOff>
    </xdr:from>
    <xdr:to>
      <xdr:col>2</xdr:col>
      <xdr:colOff>57150</xdr:colOff>
      <xdr:row>15</xdr:row>
      <xdr:rowOff>142875</xdr:rowOff>
    </xdr:to>
    <xdr:sp>
      <xdr:nvSpPr>
        <xdr:cNvPr id="30" name="ตัวเชื่อมต่อหักมุม 31"/>
        <xdr:cNvSpPr>
          <a:spLocks/>
        </xdr:cNvSpPr>
      </xdr:nvSpPr>
      <xdr:spPr>
        <a:xfrm rot="16200000" flipH="1">
          <a:off x="152400" y="4143375"/>
          <a:ext cx="590550" cy="14287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16</xdr:row>
      <xdr:rowOff>114300</xdr:rowOff>
    </xdr:from>
    <xdr:to>
      <xdr:col>2</xdr:col>
      <xdr:colOff>47625</xdr:colOff>
      <xdr:row>16</xdr:row>
      <xdr:rowOff>123825</xdr:rowOff>
    </xdr:to>
    <xdr:sp>
      <xdr:nvSpPr>
        <xdr:cNvPr id="31" name="ลูกศรเชื่อมต่อแบบตรง 32"/>
        <xdr:cNvSpPr>
          <a:spLocks/>
        </xdr:cNvSpPr>
      </xdr:nvSpPr>
      <xdr:spPr>
        <a:xfrm rot="10800000" flipV="1">
          <a:off x="266700" y="4533900"/>
          <a:ext cx="466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15</xdr:row>
      <xdr:rowOff>247650</xdr:rowOff>
    </xdr:from>
    <xdr:to>
      <xdr:col>0</xdr:col>
      <xdr:colOff>276225</xdr:colOff>
      <xdr:row>16</xdr:row>
      <xdr:rowOff>266700</xdr:rowOff>
    </xdr:to>
    <xdr:sp>
      <xdr:nvSpPr>
        <xdr:cNvPr id="32" name="AutoShape 17"/>
        <xdr:cNvSpPr>
          <a:spLocks/>
        </xdr:cNvSpPr>
      </xdr:nvSpPr>
      <xdr:spPr>
        <a:xfrm>
          <a:off x="28575" y="4391025"/>
          <a:ext cx="247650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0</xdr:col>
      <xdr:colOff>152400</xdr:colOff>
      <xdr:row>16</xdr:row>
      <xdr:rowOff>266700</xdr:rowOff>
    </xdr:from>
    <xdr:to>
      <xdr:col>2</xdr:col>
      <xdr:colOff>57150</xdr:colOff>
      <xdr:row>17</xdr:row>
      <xdr:rowOff>133350</xdr:rowOff>
    </xdr:to>
    <xdr:sp>
      <xdr:nvSpPr>
        <xdr:cNvPr id="33" name="ตัวเชื่อมต่อหักมุม 34"/>
        <xdr:cNvSpPr>
          <a:spLocks/>
        </xdr:cNvSpPr>
      </xdr:nvSpPr>
      <xdr:spPr>
        <a:xfrm rot="16200000" flipH="1">
          <a:off x="152400" y="4686300"/>
          <a:ext cx="590550" cy="14287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16</xdr:row>
      <xdr:rowOff>28575</xdr:rowOff>
    </xdr:from>
    <xdr:to>
      <xdr:col>1</xdr:col>
      <xdr:colOff>285750</xdr:colOff>
      <xdr:row>16</xdr:row>
      <xdr:rowOff>238125</xdr:rowOff>
    </xdr:to>
    <xdr:sp>
      <xdr:nvSpPr>
        <xdr:cNvPr id="34" name="Rectangle 25"/>
        <xdr:cNvSpPr>
          <a:spLocks/>
        </xdr:cNvSpPr>
      </xdr:nvSpPr>
      <xdr:spPr>
        <a:xfrm>
          <a:off x="409575" y="4448175"/>
          <a:ext cx="219075" cy="20955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0</xdr:col>
      <xdr:colOff>0</xdr:colOff>
      <xdr:row>17</xdr:row>
      <xdr:rowOff>247650</xdr:rowOff>
    </xdr:from>
    <xdr:to>
      <xdr:col>0</xdr:col>
      <xdr:colOff>247650</xdr:colOff>
      <xdr:row>18</xdr:row>
      <xdr:rowOff>266700</xdr:rowOff>
    </xdr:to>
    <xdr:sp>
      <xdr:nvSpPr>
        <xdr:cNvPr id="35" name="AutoShape 17"/>
        <xdr:cNvSpPr>
          <a:spLocks/>
        </xdr:cNvSpPr>
      </xdr:nvSpPr>
      <xdr:spPr>
        <a:xfrm>
          <a:off x="0" y="4943475"/>
          <a:ext cx="247650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0</xdr:col>
      <xdr:colOff>247650</xdr:colOff>
      <xdr:row>17</xdr:row>
      <xdr:rowOff>228600</xdr:rowOff>
    </xdr:from>
    <xdr:to>
      <xdr:col>2</xdr:col>
      <xdr:colOff>152400</xdr:colOff>
      <xdr:row>18</xdr:row>
      <xdr:rowOff>114300</xdr:rowOff>
    </xdr:to>
    <xdr:sp>
      <xdr:nvSpPr>
        <xdr:cNvPr id="36" name="ตัวเชื่อมต่อหักมุม 38"/>
        <xdr:cNvSpPr>
          <a:spLocks/>
        </xdr:cNvSpPr>
      </xdr:nvSpPr>
      <xdr:spPr>
        <a:xfrm rot="5400000">
          <a:off x="247650" y="4924425"/>
          <a:ext cx="590550" cy="16192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18</xdr:row>
      <xdr:rowOff>19050</xdr:rowOff>
    </xdr:from>
    <xdr:to>
      <xdr:col>1</xdr:col>
      <xdr:colOff>285750</xdr:colOff>
      <xdr:row>18</xdr:row>
      <xdr:rowOff>228600</xdr:rowOff>
    </xdr:to>
    <xdr:sp>
      <xdr:nvSpPr>
        <xdr:cNvPr id="37" name="Rectangle 25"/>
        <xdr:cNvSpPr>
          <a:spLocks/>
        </xdr:cNvSpPr>
      </xdr:nvSpPr>
      <xdr:spPr>
        <a:xfrm>
          <a:off x="409575" y="4991100"/>
          <a:ext cx="219075" cy="20955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zoomScale="110" zoomScaleNormal="110" zoomScalePageLayoutView="0" workbookViewId="0" topLeftCell="A10">
      <selection activeCell="A15" sqref="A15"/>
    </sheetView>
  </sheetViews>
  <sheetFormatPr defaultColWidth="8.00390625" defaultRowHeight="12.75"/>
  <cols>
    <col min="1" max="1" width="30.57421875" style="62" customWidth="1"/>
    <col min="2" max="2" width="5.57421875" style="62" customWidth="1"/>
    <col min="3" max="3" width="5.28125" style="62" customWidth="1"/>
    <col min="4" max="4" width="6.140625" style="62" customWidth="1"/>
    <col min="5" max="5" width="4.421875" style="62" customWidth="1"/>
    <col min="6" max="6" width="5.8515625" style="62" customWidth="1"/>
    <col min="7" max="7" width="8.00390625" style="62" customWidth="1"/>
    <col min="8" max="8" width="6.7109375" style="62" customWidth="1"/>
    <col min="9" max="9" width="7.7109375" style="62" customWidth="1"/>
    <col min="10" max="10" width="6.00390625" style="62" customWidth="1"/>
    <col min="11" max="11" width="7.28125" style="62" customWidth="1"/>
    <col min="12" max="12" width="6.140625" style="62" customWidth="1"/>
    <col min="13" max="13" width="7.7109375" style="62" customWidth="1"/>
    <col min="14" max="14" width="6.140625" style="62" customWidth="1"/>
    <col min="15" max="15" width="6.421875" style="62" customWidth="1"/>
    <col min="16" max="16384" width="8.00390625" style="62" customWidth="1"/>
  </cols>
  <sheetData>
    <row r="1" spans="1:11" ht="43.5" customHeight="1">
      <c r="A1" s="186" t="s">
        <v>43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2:13" ht="23.25">
      <c r="B2" s="187"/>
      <c r="C2" s="187"/>
      <c r="D2" s="187"/>
      <c r="E2" s="187"/>
      <c r="F2" s="187"/>
      <c r="G2" s="187"/>
      <c r="H2" s="63" t="s">
        <v>24</v>
      </c>
      <c r="I2" s="63"/>
      <c r="J2" s="63"/>
      <c r="K2" s="63"/>
      <c r="L2" s="63"/>
      <c r="M2" s="63"/>
    </row>
    <row r="3" spans="1:15" ht="21.75" customHeight="1">
      <c r="A3" s="188" t="s">
        <v>34</v>
      </c>
      <c r="B3" s="181" t="s">
        <v>35</v>
      </c>
      <c r="C3" s="190" t="s">
        <v>36</v>
      </c>
      <c r="D3" s="181" t="s">
        <v>9</v>
      </c>
      <c r="E3" s="181" t="s">
        <v>37</v>
      </c>
      <c r="F3" s="182" t="s">
        <v>42</v>
      </c>
      <c r="G3" s="183"/>
      <c r="H3" s="182" t="s">
        <v>42</v>
      </c>
      <c r="I3" s="183"/>
      <c r="J3" s="182" t="s">
        <v>42</v>
      </c>
      <c r="K3" s="183"/>
      <c r="L3" s="182" t="s">
        <v>42</v>
      </c>
      <c r="M3" s="183"/>
      <c r="N3" s="184" t="s">
        <v>38</v>
      </c>
      <c r="O3" s="185"/>
    </row>
    <row r="4" spans="1:15" ht="54.75">
      <c r="A4" s="189"/>
      <c r="B4" s="181"/>
      <c r="C4" s="191"/>
      <c r="D4" s="181"/>
      <c r="E4" s="181"/>
      <c r="F4" s="65" t="s">
        <v>39</v>
      </c>
      <c r="G4" s="64" t="s">
        <v>40</v>
      </c>
      <c r="H4" s="65" t="s">
        <v>39</v>
      </c>
      <c r="I4" s="64" t="s">
        <v>40</v>
      </c>
      <c r="J4" s="65" t="s">
        <v>39</v>
      </c>
      <c r="K4" s="64" t="s">
        <v>40</v>
      </c>
      <c r="L4" s="65" t="s">
        <v>39</v>
      </c>
      <c r="M4" s="64" t="s">
        <v>40</v>
      </c>
      <c r="N4" s="77" t="s">
        <v>39</v>
      </c>
      <c r="O4" s="78" t="s">
        <v>40</v>
      </c>
    </row>
    <row r="5" spans="1:15" ht="21">
      <c r="A5" s="66" t="s">
        <v>44</v>
      </c>
      <c r="B5" s="67"/>
      <c r="C5" s="68"/>
      <c r="D5" s="67"/>
      <c r="E5" s="68"/>
      <c r="F5" s="67"/>
      <c r="G5" s="68"/>
      <c r="H5" s="67"/>
      <c r="I5" s="68"/>
      <c r="J5" s="67"/>
      <c r="K5" s="68"/>
      <c r="L5" s="67"/>
      <c r="M5" s="68"/>
      <c r="N5" s="73"/>
      <c r="O5" s="74"/>
    </row>
    <row r="6" spans="1:15" ht="21">
      <c r="A6" s="91" t="s">
        <v>45</v>
      </c>
      <c r="B6" s="92"/>
      <c r="C6" s="93"/>
      <c r="D6" s="92"/>
      <c r="E6" s="93"/>
      <c r="F6" s="92"/>
      <c r="G6" s="93"/>
      <c r="H6" s="92"/>
      <c r="I6" s="93"/>
      <c r="J6" s="92"/>
      <c r="K6" s="93"/>
      <c r="L6" s="92"/>
      <c r="M6" s="93"/>
      <c r="N6" s="75"/>
      <c r="O6" s="76"/>
    </row>
    <row r="7" spans="1:15" ht="21">
      <c r="A7" s="91" t="s">
        <v>46</v>
      </c>
      <c r="B7" s="92"/>
      <c r="C7" s="93"/>
      <c r="D7" s="92"/>
      <c r="E7" s="93"/>
      <c r="F7" s="92"/>
      <c r="G7" s="93"/>
      <c r="H7" s="92"/>
      <c r="I7" s="93"/>
      <c r="J7" s="92"/>
      <c r="K7" s="93"/>
      <c r="L7" s="92"/>
      <c r="M7" s="93"/>
      <c r="N7" s="75"/>
      <c r="O7" s="76"/>
    </row>
    <row r="8" spans="1:15" ht="21">
      <c r="A8" s="91" t="s">
        <v>47</v>
      </c>
      <c r="B8" s="92"/>
      <c r="C8" s="93"/>
      <c r="D8" s="92"/>
      <c r="E8" s="93"/>
      <c r="F8" s="92"/>
      <c r="G8" s="93"/>
      <c r="H8" s="92"/>
      <c r="I8" s="93"/>
      <c r="J8" s="92"/>
      <c r="K8" s="93"/>
      <c r="L8" s="92"/>
      <c r="M8" s="93"/>
      <c r="N8" s="75"/>
      <c r="O8" s="76"/>
    </row>
    <row r="9" spans="1:15" ht="21">
      <c r="A9" s="91" t="s">
        <v>48</v>
      </c>
      <c r="B9" s="92"/>
      <c r="C9" s="93"/>
      <c r="D9" s="92"/>
      <c r="E9" s="93"/>
      <c r="F9" s="92"/>
      <c r="G9" s="93"/>
      <c r="H9" s="92"/>
      <c r="I9" s="93"/>
      <c r="J9" s="92"/>
      <c r="K9" s="93"/>
      <c r="L9" s="92"/>
      <c r="M9" s="93"/>
      <c r="N9" s="75"/>
      <c r="O9" s="76"/>
    </row>
    <row r="10" spans="1:15" ht="21">
      <c r="A10" s="91" t="s">
        <v>49</v>
      </c>
      <c r="B10" s="92"/>
      <c r="C10" s="93"/>
      <c r="D10" s="92"/>
      <c r="E10" s="93"/>
      <c r="F10" s="92"/>
      <c r="G10" s="93"/>
      <c r="H10" s="92"/>
      <c r="I10" s="93"/>
      <c r="J10" s="92"/>
      <c r="K10" s="93"/>
      <c r="L10" s="92"/>
      <c r="M10" s="93"/>
      <c r="N10" s="75"/>
      <c r="O10" s="76"/>
    </row>
    <row r="11" spans="1:15" ht="21">
      <c r="A11" s="91" t="s">
        <v>50</v>
      </c>
      <c r="B11" s="92"/>
      <c r="C11" s="93"/>
      <c r="D11" s="92"/>
      <c r="E11" s="93"/>
      <c r="F11" s="92"/>
      <c r="G11" s="93"/>
      <c r="H11" s="92"/>
      <c r="I11" s="93"/>
      <c r="J11" s="92"/>
      <c r="K11" s="93"/>
      <c r="L11" s="92"/>
      <c r="M11" s="93"/>
      <c r="N11" s="75"/>
      <c r="O11" s="76"/>
    </row>
    <row r="12" spans="1:15" ht="21">
      <c r="A12" s="91" t="s">
        <v>51</v>
      </c>
      <c r="B12" s="92"/>
      <c r="C12" s="93"/>
      <c r="D12" s="92"/>
      <c r="E12" s="93"/>
      <c r="F12" s="92"/>
      <c r="G12" s="93"/>
      <c r="H12" s="92"/>
      <c r="I12" s="93"/>
      <c r="J12" s="92"/>
      <c r="K12" s="93"/>
      <c r="L12" s="92"/>
      <c r="M12" s="93"/>
      <c r="N12" s="75"/>
      <c r="O12" s="76"/>
    </row>
    <row r="13" spans="1:15" ht="21">
      <c r="A13" s="91" t="s">
        <v>52</v>
      </c>
      <c r="B13" s="92"/>
      <c r="C13" s="93"/>
      <c r="D13" s="92"/>
      <c r="E13" s="93"/>
      <c r="F13" s="92"/>
      <c r="G13" s="93"/>
      <c r="H13" s="92"/>
      <c r="I13" s="93"/>
      <c r="J13" s="92"/>
      <c r="K13" s="93"/>
      <c r="L13" s="92"/>
      <c r="M13" s="93"/>
      <c r="N13" s="75"/>
      <c r="O13" s="76"/>
    </row>
    <row r="14" spans="1:15" ht="21">
      <c r="A14" s="91" t="s">
        <v>53</v>
      </c>
      <c r="B14" s="92"/>
      <c r="C14" s="93"/>
      <c r="D14" s="92"/>
      <c r="E14" s="93"/>
      <c r="F14" s="92"/>
      <c r="G14" s="93"/>
      <c r="H14" s="92"/>
      <c r="I14" s="93"/>
      <c r="J14" s="92"/>
      <c r="K14" s="93"/>
      <c r="L14" s="92"/>
      <c r="M14" s="93"/>
      <c r="N14" s="75"/>
      <c r="O14" s="76"/>
    </row>
    <row r="15" spans="1:15" ht="21">
      <c r="A15" s="69" t="s">
        <v>54</v>
      </c>
      <c r="B15" s="70"/>
      <c r="C15" s="71"/>
      <c r="D15" s="70"/>
      <c r="E15" s="71"/>
      <c r="F15" s="70"/>
      <c r="G15" s="71"/>
      <c r="H15" s="70"/>
      <c r="I15" s="71"/>
      <c r="J15" s="70"/>
      <c r="K15" s="71"/>
      <c r="L15" s="70"/>
      <c r="M15" s="71"/>
      <c r="N15" s="75" t="s">
        <v>24</v>
      </c>
      <c r="O15" s="76"/>
    </row>
    <row r="16" spans="1:15" ht="21">
      <c r="A16" s="69" t="s">
        <v>55</v>
      </c>
      <c r="B16" s="70"/>
      <c r="C16" s="71"/>
      <c r="D16" s="72"/>
      <c r="E16" s="71"/>
      <c r="F16" s="70"/>
      <c r="G16" s="71"/>
      <c r="H16" s="70"/>
      <c r="I16" s="71"/>
      <c r="J16" s="70"/>
      <c r="K16" s="71"/>
      <c r="L16" s="70"/>
      <c r="M16" s="71"/>
      <c r="N16" s="75"/>
      <c r="O16" s="76"/>
    </row>
    <row r="17" spans="1:15" ht="23.25">
      <c r="A17" s="79"/>
      <c r="B17" s="80"/>
      <c r="C17" s="81"/>
      <c r="D17" s="82"/>
      <c r="E17" s="81"/>
      <c r="F17" s="80"/>
      <c r="G17" s="81"/>
      <c r="H17" s="80"/>
      <c r="I17" s="81"/>
      <c r="J17" s="80"/>
      <c r="K17" s="81"/>
      <c r="L17" s="80"/>
      <c r="M17" s="81"/>
      <c r="N17" s="75"/>
      <c r="O17" s="76"/>
    </row>
    <row r="18" spans="1:15" ht="21">
      <c r="A18" s="83" t="s">
        <v>41</v>
      </c>
      <c r="B18" s="84"/>
      <c r="C18" s="85"/>
      <c r="D18" s="84"/>
      <c r="E18" s="85"/>
      <c r="F18" s="84"/>
      <c r="G18" s="85" t="s">
        <v>24</v>
      </c>
      <c r="H18" s="84"/>
      <c r="I18" s="85" t="s">
        <v>24</v>
      </c>
      <c r="J18" s="84"/>
      <c r="K18" s="85" t="s">
        <v>24</v>
      </c>
      <c r="L18" s="84"/>
      <c r="M18" s="85" t="s">
        <v>24</v>
      </c>
      <c r="N18" s="86" t="s">
        <v>24</v>
      </c>
      <c r="O18" s="87"/>
    </row>
  </sheetData>
  <sheetProtection/>
  <mergeCells count="12">
    <mergeCell ref="A1:K1"/>
    <mergeCell ref="B2:G2"/>
    <mergeCell ref="A3:A4"/>
    <mergeCell ref="B3:B4"/>
    <mergeCell ref="C3:C4"/>
    <mergeCell ref="D3:D4"/>
    <mergeCell ref="E3:E4"/>
    <mergeCell ref="F3:G3"/>
    <mergeCell ref="H3:I3"/>
    <mergeCell ref="J3:K3"/>
    <mergeCell ref="L3:M3"/>
    <mergeCell ref="N3:O3"/>
  </mergeCells>
  <printOptions horizontalCentered="1"/>
  <pageMargins left="0.1968503937007874" right="0.1968503937007874" top="1.1811023622047245" bottom="0.5905511811023623" header="0.3937007874015748" footer="0.3937007874015748"/>
  <pageSetup horizontalDpi="600" verticalDpi="600" orientation="landscape" paperSize="9" r:id="rId2"/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S9" sqref="S8:T9"/>
    </sheetView>
  </sheetViews>
  <sheetFormatPr defaultColWidth="9.140625" defaultRowHeight="12.75"/>
  <cols>
    <col min="1" max="1" width="28.28125" style="150" customWidth="1"/>
    <col min="2" max="2" width="4.140625" style="150" customWidth="1"/>
    <col min="3" max="3" width="6.28125" style="150" customWidth="1"/>
    <col min="4" max="4" width="8.57421875" style="150" customWidth="1"/>
    <col min="5" max="5" width="6.421875" style="150" customWidth="1"/>
    <col min="6" max="6" width="6.00390625" style="150" customWidth="1"/>
    <col min="7" max="7" width="9.140625" style="150" customWidth="1"/>
    <col min="8" max="8" width="7.7109375" style="150" customWidth="1"/>
    <col min="9" max="9" width="6.8515625" style="150" customWidth="1"/>
    <col min="10" max="10" width="8.28125" style="150" customWidth="1"/>
    <col min="11" max="11" width="7.57421875" style="150" customWidth="1"/>
    <col min="12" max="12" width="6.28125" style="150" customWidth="1"/>
    <col min="13" max="13" width="8.7109375" style="150" customWidth="1"/>
    <col min="14" max="14" width="7.8515625" style="150" customWidth="1"/>
    <col min="15" max="15" width="5.140625" style="150" customWidth="1"/>
    <col min="16" max="16" width="7.7109375" style="150" customWidth="1"/>
    <col min="17" max="16384" width="9.140625" style="150" customWidth="1"/>
  </cols>
  <sheetData>
    <row r="1" spans="1:16" s="144" customFormat="1" ht="18.75">
      <c r="A1" s="229" t="s">
        <v>142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16" s="145" customFormat="1" ht="18.75">
      <c r="A2" s="229" t="s">
        <v>144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</row>
    <row r="3" spans="1:17" ht="18.75" customHeight="1">
      <c r="A3" s="230" t="s">
        <v>34</v>
      </c>
      <c r="B3" s="232" t="s">
        <v>37</v>
      </c>
      <c r="C3" s="224" t="s">
        <v>42</v>
      </c>
      <c r="D3" s="225"/>
      <c r="E3" s="225"/>
      <c r="F3" s="224" t="s">
        <v>42</v>
      </c>
      <c r="G3" s="225"/>
      <c r="H3" s="225"/>
      <c r="I3" s="224" t="s">
        <v>42</v>
      </c>
      <c r="J3" s="225"/>
      <c r="K3" s="228"/>
      <c r="L3" s="224" t="s">
        <v>42</v>
      </c>
      <c r="M3" s="225"/>
      <c r="N3" s="228"/>
      <c r="O3" s="226" t="s">
        <v>38</v>
      </c>
      <c r="P3" s="227"/>
      <c r="Q3" s="149"/>
    </row>
    <row r="4" spans="1:17" ht="32.25">
      <c r="A4" s="231"/>
      <c r="B4" s="232"/>
      <c r="C4" s="151" t="s">
        <v>39</v>
      </c>
      <c r="D4" s="147" t="s">
        <v>40</v>
      </c>
      <c r="E4" s="146" t="s">
        <v>143</v>
      </c>
      <c r="F4" s="151" t="s">
        <v>39</v>
      </c>
      <c r="G4" s="147" t="s">
        <v>40</v>
      </c>
      <c r="H4" s="146" t="s">
        <v>143</v>
      </c>
      <c r="I4" s="151" t="s">
        <v>39</v>
      </c>
      <c r="J4" s="147" t="s">
        <v>40</v>
      </c>
      <c r="K4" s="146" t="s">
        <v>143</v>
      </c>
      <c r="L4" s="151" t="s">
        <v>39</v>
      </c>
      <c r="M4" s="147" t="s">
        <v>40</v>
      </c>
      <c r="N4" s="146" t="s">
        <v>143</v>
      </c>
      <c r="O4" s="152" t="s">
        <v>39</v>
      </c>
      <c r="P4" s="153" t="s">
        <v>40</v>
      </c>
      <c r="Q4" s="149"/>
    </row>
    <row r="5" spans="1:17" ht="18.75">
      <c r="A5" s="154" t="s">
        <v>44</v>
      </c>
      <c r="B5" s="155"/>
      <c r="C5" s="156"/>
      <c r="D5" s="157"/>
      <c r="E5" s="157"/>
      <c r="F5" s="156"/>
      <c r="G5" s="157"/>
      <c r="H5" s="157"/>
      <c r="I5" s="156"/>
      <c r="J5" s="155"/>
      <c r="K5" s="157"/>
      <c r="L5" s="156"/>
      <c r="M5" s="155"/>
      <c r="N5" s="158"/>
      <c r="O5" s="159"/>
      <c r="P5" s="160"/>
      <c r="Q5" s="149"/>
    </row>
    <row r="6" spans="1:17" ht="18.75">
      <c r="A6" s="161" t="s">
        <v>45</v>
      </c>
      <c r="B6" s="162"/>
      <c r="C6" s="163"/>
      <c r="D6" s="164"/>
      <c r="E6" s="164"/>
      <c r="F6" s="163"/>
      <c r="G6" s="164"/>
      <c r="H6" s="164"/>
      <c r="I6" s="163"/>
      <c r="J6" s="162"/>
      <c r="K6" s="164"/>
      <c r="L6" s="163"/>
      <c r="M6" s="162"/>
      <c r="N6" s="165"/>
      <c r="O6" s="166"/>
      <c r="P6" s="167"/>
      <c r="Q6" s="149"/>
    </row>
    <row r="7" spans="1:17" ht="18.75">
      <c r="A7" s="161" t="s">
        <v>46</v>
      </c>
      <c r="B7" s="162"/>
      <c r="C7" s="163"/>
      <c r="D7" s="164"/>
      <c r="E7" s="164"/>
      <c r="F7" s="163"/>
      <c r="G7" s="164"/>
      <c r="H7" s="164"/>
      <c r="I7" s="163"/>
      <c r="J7" s="162"/>
      <c r="K7" s="164"/>
      <c r="L7" s="163"/>
      <c r="M7" s="162"/>
      <c r="N7" s="165"/>
      <c r="O7" s="166"/>
      <c r="P7" s="167"/>
      <c r="Q7" s="149"/>
    </row>
    <row r="8" spans="1:17" ht="18.75">
      <c r="A8" s="161" t="s">
        <v>47</v>
      </c>
      <c r="B8" s="162"/>
      <c r="C8" s="163"/>
      <c r="D8" s="164"/>
      <c r="E8" s="164"/>
      <c r="F8" s="163"/>
      <c r="G8" s="164"/>
      <c r="H8" s="164"/>
      <c r="I8" s="163"/>
      <c r="J8" s="162"/>
      <c r="K8" s="164"/>
      <c r="L8" s="163"/>
      <c r="M8" s="162"/>
      <c r="N8" s="165"/>
      <c r="O8" s="166"/>
      <c r="P8" s="167"/>
      <c r="Q8" s="149"/>
    </row>
    <row r="9" spans="1:17" ht="18.75">
      <c r="A9" s="161" t="s">
        <v>48</v>
      </c>
      <c r="B9" s="162"/>
      <c r="C9" s="163"/>
      <c r="D9" s="164"/>
      <c r="E9" s="164"/>
      <c r="F9" s="163"/>
      <c r="G9" s="164"/>
      <c r="H9" s="164"/>
      <c r="I9" s="163"/>
      <c r="J9" s="162"/>
      <c r="K9" s="164"/>
      <c r="L9" s="163"/>
      <c r="M9" s="162"/>
      <c r="N9" s="165"/>
      <c r="O9" s="166"/>
      <c r="P9" s="167"/>
      <c r="Q9" s="149"/>
    </row>
    <row r="10" spans="1:17" ht="18.75">
      <c r="A10" s="161" t="s">
        <v>49</v>
      </c>
      <c r="B10" s="162"/>
      <c r="C10" s="163"/>
      <c r="D10" s="164"/>
      <c r="E10" s="164"/>
      <c r="F10" s="163"/>
      <c r="G10" s="164"/>
      <c r="H10" s="164"/>
      <c r="I10" s="163"/>
      <c r="J10" s="162"/>
      <c r="K10" s="164"/>
      <c r="L10" s="163"/>
      <c r="M10" s="162"/>
      <c r="N10" s="165"/>
      <c r="O10" s="166"/>
      <c r="P10" s="167"/>
      <c r="Q10" s="149"/>
    </row>
    <row r="11" spans="1:17" ht="18.75">
      <c r="A11" s="161" t="s">
        <v>50</v>
      </c>
      <c r="B11" s="162"/>
      <c r="C11" s="163"/>
      <c r="D11" s="164"/>
      <c r="E11" s="164"/>
      <c r="F11" s="163"/>
      <c r="G11" s="164"/>
      <c r="H11" s="164"/>
      <c r="I11" s="163"/>
      <c r="J11" s="162"/>
      <c r="K11" s="164"/>
      <c r="L11" s="163"/>
      <c r="M11" s="162"/>
      <c r="N11" s="165"/>
      <c r="O11" s="166"/>
      <c r="P11" s="167"/>
      <c r="Q11" s="149"/>
    </row>
    <row r="12" spans="1:17" ht="18.75">
      <c r="A12" s="161" t="s">
        <v>51</v>
      </c>
      <c r="B12" s="162"/>
      <c r="C12" s="163"/>
      <c r="D12" s="164"/>
      <c r="E12" s="164"/>
      <c r="F12" s="163"/>
      <c r="G12" s="164"/>
      <c r="H12" s="164"/>
      <c r="I12" s="163"/>
      <c r="J12" s="162"/>
      <c r="K12" s="164"/>
      <c r="L12" s="163"/>
      <c r="M12" s="162"/>
      <c r="N12" s="165"/>
      <c r="O12" s="166"/>
      <c r="P12" s="167"/>
      <c r="Q12" s="149"/>
    </row>
    <row r="13" spans="1:17" ht="18.75">
      <c r="A13" s="161" t="s">
        <v>52</v>
      </c>
      <c r="B13" s="162"/>
      <c r="C13" s="163"/>
      <c r="D13" s="164"/>
      <c r="E13" s="164"/>
      <c r="F13" s="163"/>
      <c r="G13" s="164"/>
      <c r="H13" s="164"/>
      <c r="I13" s="163"/>
      <c r="J13" s="162"/>
      <c r="K13" s="164"/>
      <c r="L13" s="163"/>
      <c r="M13" s="162"/>
      <c r="N13" s="165"/>
      <c r="O13" s="166"/>
      <c r="P13" s="167"/>
      <c r="Q13" s="149"/>
    </row>
    <row r="14" spans="1:17" ht="18.75">
      <c r="A14" s="161" t="s">
        <v>53</v>
      </c>
      <c r="B14" s="162"/>
      <c r="C14" s="163"/>
      <c r="D14" s="164"/>
      <c r="E14" s="164"/>
      <c r="F14" s="163"/>
      <c r="G14" s="164"/>
      <c r="H14" s="164"/>
      <c r="I14" s="163"/>
      <c r="J14" s="162"/>
      <c r="K14" s="164"/>
      <c r="L14" s="163"/>
      <c r="M14" s="162"/>
      <c r="N14" s="165"/>
      <c r="O14" s="166"/>
      <c r="P14" s="167"/>
      <c r="Q14" s="149"/>
    </row>
    <row r="15" spans="1:17" ht="18.75">
      <c r="A15" s="168" t="s">
        <v>54</v>
      </c>
      <c r="B15" s="169"/>
      <c r="C15" s="170"/>
      <c r="D15" s="171"/>
      <c r="E15" s="171"/>
      <c r="F15" s="170"/>
      <c r="G15" s="171"/>
      <c r="H15" s="171"/>
      <c r="I15" s="170"/>
      <c r="J15" s="169"/>
      <c r="K15" s="171"/>
      <c r="L15" s="170"/>
      <c r="M15" s="169"/>
      <c r="N15" s="165"/>
      <c r="O15" s="166" t="s">
        <v>24</v>
      </c>
      <c r="P15" s="167"/>
      <c r="Q15" s="149"/>
    </row>
    <row r="16" spans="1:17" ht="18.75">
      <c r="A16" s="168" t="s">
        <v>55</v>
      </c>
      <c r="B16" s="169"/>
      <c r="C16" s="170"/>
      <c r="D16" s="171"/>
      <c r="E16" s="171"/>
      <c r="F16" s="170"/>
      <c r="G16" s="171"/>
      <c r="H16" s="171"/>
      <c r="I16" s="170"/>
      <c r="J16" s="169"/>
      <c r="K16" s="171"/>
      <c r="L16" s="170"/>
      <c r="M16" s="169"/>
      <c r="N16" s="165"/>
      <c r="O16" s="166"/>
      <c r="P16" s="167"/>
      <c r="Q16" s="149"/>
    </row>
    <row r="17" spans="1:17" ht="18.75">
      <c r="A17" s="172"/>
      <c r="B17" s="173"/>
      <c r="C17" s="174"/>
      <c r="D17" s="175"/>
      <c r="E17" s="175"/>
      <c r="F17" s="174"/>
      <c r="G17" s="175"/>
      <c r="H17" s="175"/>
      <c r="I17" s="174"/>
      <c r="J17" s="173"/>
      <c r="K17" s="175"/>
      <c r="L17" s="174"/>
      <c r="M17" s="173"/>
      <c r="N17" s="165"/>
      <c r="O17" s="166"/>
      <c r="P17" s="167"/>
      <c r="Q17" s="149"/>
    </row>
    <row r="18" spans="1:17" ht="18.75">
      <c r="A18" s="176" t="s">
        <v>41</v>
      </c>
      <c r="B18" s="148"/>
      <c r="C18" s="177"/>
      <c r="D18" s="178"/>
      <c r="E18" s="178"/>
      <c r="F18" s="177"/>
      <c r="G18" s="178"/>
      <c r="H18" s="178"/>
      <c r="I18" s="177"/>
      <c r="J18" s="148" t="s">
        <v>24</v>
      </c>
      <c r="K18" s="178"/>
      <c r="L18" s="177"/>
      <c r="M18" s="148" t="s">
        <v>24</v>
      </c>
      <c r="N18" s="178"/>
      <c r="O18" s="179" t="s">
        <v>24</v>
      </c>
      <c r="P18" s="180"/>
      <c r="Q18" s="149"/>
    </row>
  </sheetData>
  <sheetProtection/>
  <mergeCells count="9">
    <mergeCell ref="F3:H3"/>
    <mergeCell ref="O3:P3"/>
    <mergeCell ref="I3:K3"/>
    <mergeCell ref="L3:N3"/>
    <mergeCell ref="A2:P2"/>
    <mergeCell ref="A1:P1"/>
    <mergeCell ref="A3:A4"/>
    <mergeCell ref="B3:B4"/>
    <mergeCell ref="C3:E3"/>
  </mergeCells>
  <printOptions/>
  <pageMargins left="0" right="0" top="0.7480314960629921" bottom="0.7480314960629921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3.8515625" style="0" customWidth="1"/>
    <col min="2" max="2" width="7.28125" style="0" customWidth="1"/>
    <col min="3" max="3" width="5.57421875" style="0" customWidth="1"/>
    <col min="5" max="5" width="6.421875" style="0" customWidth="1"/>
    <col min="6" max="6" width="7.140625" style="0" customWidth="1"/>
    <col min="8" max="8" width="6.7109375" style="0" customWidth="1"/>
    <col min="9" max="9" width="7.8515625" style="0" customWidth="1"/>
    <col min="11" max="11" width="7.00390625" style="0" customWidth="1"/>
    <col min="12" max="12" width="7.140625" style="0" customWidth="1"/>
    <col min="14" max="14" width="8.00390625" style="0" customWidth="1"/>
    <col min="15" max="15" width="5.7109375" style="0" customWidth="1"/>
    <col min="16" max="16" width="8.28125" style="0" customWidth="1"/>
  </cols>
  <sheetData>
    <row r="1" spans="1:16" ht="18.75">
      <c r="A1" s="229" t="s">
        <v>151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16" ht="18.75">
      <c r="A2" s="229" t="s">
        <v>145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</row>
    <row r="3" spans="1:16" ht="18.75">
      <c r="A3" s="230" t="s">
        <v>34</v>
      </c>
      <c r="B3" s="232" t="s">
        <v>146</v>
      </c>
      <c r="C3" s="224" t="s">
        <v>150</v>
      </c>
      <c r="D3" s="225"/>
      <c r="E3" s="225"/>
      <c r="F3" s="224" t="s">
        <v>147</v>
      </c>
      <c r="G3" s="225"/>
      <c r="H3" s="225"/>
      <c r="I3" s="224" t="s">
        <v>148</v>
      </c>
      <c r="J3" s="225"/>
      <c r="K3" s="228"/>
      <c r="L3" s="224" t="s">
        <v>149</v>
      </c>
      <c r="M3" s="225"/>
      <c r="N3" s="228"/>
      <c r="O3" s="226" t="s">
        <v>38</v>
      </c>
      <c r="P3" s="227"/>
    </row>
    <row r="4" spans="1:16" ht="31.5">
      <c r="A4" s="231"/>
      <c r="B4" s="232"/>
      <c r="C4" s="151" t="s">
        <v>39</v>
      </c>
      <c r="D4" s="147" t="s">
        <v>40</v>
      </c>
      <c r="E4" s="146" t="s">
        <v>143</v>
      </c>
      <c r="F4" s="151" t="s">
        <v>39</v>
      </c>
      <c r="G4" s="147" t="s">
        <v>40</v>
      </c>
      <c r="H4" s="146" t="s">
        <v>143</v>
      </c>
      <c r="I4" s="151" t="s">
        <v>39</v>
      </c>
      <c r="J4" s="147" t="s">
        <v>40</v>
      </c>
      <c r="K4" s="146" t="s">
        <v>143</v>
      </c>
      <c r="L4" s="151" t="s">
        <v>39</v>
      </c>
      <c r="M4" s="147" t="s">
        <v>40</v>
      </c>
      <c r="N4" s="146" t="s">
        <v>143</v>
      </c>
      <c r="O4" s="152" t="s">
        <v>39</v>
      </c>
      <c r="P4" s="153" t="s">
        <v>40</v>
      </c>
    </row>
    <row r="5" spans="1:16" ht="18.75">
      <c r="A5" s="154" t="s">
        <v>152</v>
      </c>
      <c r="B5" s="155"/>
      <c r="C5" s="156"/>
      <c r="D5" s="157"/>
      <c r="E5" s="157"/>
      <c r="F5" s="156"/>
      <c r="G5" s="157"/>
      <c r="H5" s="157"/>
      <c r="I5" s="156"/>
      <c r="J5" s="155"/>
      <c r="K5" s="157"/>
      <c r="L5" s="156"/>
      <c r="M5" s="155"/>
      <c r="N5" s="158"/>
      <c r="O5" s="159"/>
      <c r="P5" s="160"/>
    </row>
    <row r="6" spans="1:16" ht="18.75">
      <c r="A6" s="161" t="s">
        <v>153</v>
      </c>
      <c r="B6" s="162"/>
      <c r="C6" s="163"/>
      <c r="D6" s="164"/>
      <c r="E6" s="164"/>
      <c r="F6" s="163"/>
      <c r="G6" s="164"/>
      <c r="H6" s="164"/>
      <c r="I6" s="163"/>
      <c r="J6" s="162"/>
      <c r="K6" s="164"/>
      <c r="L6" s="163"/>
      <c r="M6" s="162"/>
      <c r="N6" s="165"/>
      <c r="O6" s="166"/>
      <c r="P6" s="167"/>
    </row>
    <row r="7" spans="1:16" ht="18.75">
      <c r="A7" s="161"/>
      <c r="B7" s="162"/>
      <c r="C7" s="163"/>
      <c r="D7" s="164"/>
      <c r="E7" s="164"/>
      <c r="F7" s="163"/>
      <c r="G7" s="164"/>
      <c r="H7" s="164"/>
      <c r="I7" s="163"/>
      <c r="J7" s="162"/>
      <c r="K7" s="164"/>
      <c r="L7" s="163"/>
      <c r="M7" s="162"/>
      <c r="N7" s="165"/>
      <c r="O7" s="166"/>
      <c r="P7" s="167"/>
    </row>
    <row r="8" spans="1:16" ht="18.75">
      <c r="A8" s="161"/>
      <c r="B8" s="162"/>
      <c r="C8" s="163"/>
      <c r="D8" s="164"/>
      <c r="E8" s="164"/>
      <c r="F8" s="163"/>
      <c r="G8" s="164"/>
      <c r="H8" s="164"/>
      <c r="I8" s="163"/>
      <c r="J8" s="162"/>
      <c r="K8" s="164"/>
      <c r="L8" s="163"/>
      <c r="M8" s="162"/>
      <c r="N8" s="165"/>
      <c r="O8" s="166"/>
      <c r="P8" s="167"/>
    </row>
    <row r="9" spans="1:16" ht="18.75">
      <c r="A9" s="161"/>
      <c r="B9" s="162"/>
      <c r="C9" s="163"/>
      <c r="D9" s="164"/>
      <c r="E9" s="164"/>
      <c r="F9" s="163"/>
      <c r="G9" s="164"/>
      <c r="H9" s="164"/>
      <c r="I9" s="163"/>
      <c r="J9" s="162"/>
      <c r="K9" s="164"/>
      <c r="L9" s="163"/>
      <c r="M9" s="162"/>
      <c r="N9" s="165"/>
      <c r="O9" s="166"/>
      <c r="P9" s="167"/>
    </row>
    <row r="10" spans="1:16" ht="18.75">
      <c r="A10" s="161"/>
      <c r="B10" s="162"/>
      <c r="C10" s="163"/>
      <c r="D10" s="164"/>
      <c r="E10" s="164"/>
      <c r="F10" s="163"/>
      <c r="G10" s="164"/>
      <c r="H10" s="164"/>
      <c r="I10" s="163"/>
      <c r="J10" s="162"/>
      <c r="K10" s="164"/>
      <c r="L10" s="163"/>
      <c r="M10" s="162"/>
      <c r="N10" s="165"/>
      <c r="O10" s="166"/>
      <c r="P10" s="167"/>
    </row>
    <row r="11" spans="1:16" ht="18.75">
      <c r="A11" s="161"/>
      <c r="B11" s="162"/>
      <c r="C11" s="163"/>
      <c r="D11" s="164"/>
      <c r="E11" s="164"/>
      <c r="F11" s="163"/>
      <c r="G11" s="164"/>
      <c r="H11" s="164"/>
      <c r="I11" s="163"/>
      <c r="J11" s="162"/>
      <c r="K11" s="164"/>
      <c r="L11" s="163"/>
      <c r="M11" s="162"/>
      <c r="N11" s="165"/>
      <c r="O11" s="166"/>
      <c r="P11" s="167"/>
    </row>
    <row r="12" spans="1:16" ht="18.75">
      <c r="A12" s="161"/>
      <c r="B12" s="162"/>
      <c r="C12" s="163"/>
      <c r="D12" s="164"/>
      <c r="E12" s="164"/>
      <c r="F12" s="163"/>
      <c r="G12" s="164"/>
      <c r="H12" s="164"/>
      <c r="I12" s="163"/>
      <c r="J12" s="162"/>
      <c r="K12" s="164"/>
      <c r="L12" s="163"/>
      <c r="M12" s="162"/>
      <c r="N12" s="165"/>
      <c r="O12" s="166"/>
      <c r="P12" s="167"/>
    </row>
    <row r="13" spans="1:16" ht="18.75">
      <c r="A13" s="161"/>
      <c r="B13" s="162"/>
      <c r="C13" s="163"/>
      <c r="D13" s="164"/>
      <c r="E13" s="164"/>
      <c r="F13" s="163"/>
      <c r="G13" s="164"/>
      <c r="H13" s="164"/>
      <c r="I13" s="163"/>
      <c r="J13" s="162"/>
      <c r="K13" s="164"/>
      <c r="L13" s="163"/>
      <c r="M13" s="162"/>
      <c r="N13" s="165"/>
      <c r="O13" s="166"/>
      <c r="P13" s="167"/>
    </row>
    <row r="14" spans="1:16" ht="18.75">
      <c r="A14" s="161"/>
      <c r="B14" s="162"/>
      <c r="C14" s="163"/>
      <c r="D14" s="164"/>
      <c r="E14" s="164"/>
      <c r="F14" s="163"/>
      <c r="G14" s="164"/>
      <c r="H14" s="164"/>
      <c r="I14" s="163"/>
      <c r="J14" s="162"/>
      <c r="K14" s="164"/>
      <c r="L14" s="163"/>
      <c r="M14" s="162"/>
      <c r="N14" s="165"/>
      <c r="O14" s="166"/>
      <c r="P14" s="167"/>
    </row>
    <row r="15" spans="1:16" ht="18.75">
      <c r="A15" s="168"/>
      <c r="B15" s="169"/>
      <c r="C15" s="170"/>
      <c r="D15" s="171"/>
      <c r="E15" s="171"/>
      <c r="F15" s="170"/>
      <c r="G15" s="171"/>
      <c r="H15" s="171"/>
      <c r="I15" s="170"/>
      <c r="J15" s="169"/>
      <c r="K15" s="171"/>
      <c r="L15" s="170"/>
      <c r="M15" s="169"/>
      <c r="N15" s="165"/>
      <c r="O15" s="166" t="s">
        <v>24</v>
      </c>
      <c r="P15" s="167"/>
    </row>
    <row r="16" spans="1:16" ht="18.75">
      <c r="A16" s="168"/>
      <c r="B16" s="169"/>
      <c r="C16" s="170"/>
      <c r="D16" s="171"/>
      <c r="E16" s="171"/>
      <c r="F16" s="170"/>
      <c r="G16" s="171"/>
      <c r="H16" s="171"/>
      <c r="I16" s="170"/>
      <c r="J16" s="169"/>
      <c r="K16" s="171"/>
      <c r="L16" s="170"/>
      <c r="M16" s="169"/>
      <c r="N16" s="165"/>
      <c r="O16" s="166"/>
      <c r="P16" s="167"/>
    </row>
    <row r="17" spans="1:16" ht="18.75">
      <c r="A17" s="172"/>
      <c r="B17" s="173"/>
      <c r="C17" s="174"/>
      <c r="D17" s="175"/>
      <c r="E17" s="175"/>
      <c r="F17" s="174"/>
      <c r="G17" s="175"/>
      <c r="H17" s="175"/>
      <c r="I17" s="174"/>
      <c r="J17" s="173"/>
      <c r="K17" s="175"/>
      <c r="L17" s="174"/>
      <c r="M17" s="173"/>
      <c r="N17" s="165"/>
      <c r="O17" s="166"/>
      <c r="P17" s="167"/>
    </row>
    <row r="18" spans="1:16" ht="18.75">
      <c r="A18" s="176" t="s">
        <v>41</v>
      </c>
      <c r="B18" s="148"/>
      <c r="C18" s="177"/>
      <c r="D18" s="178"/>
      <c r="E18" s="178"/>
      <c r="F18" s="177"/>
      <c r="G18" s="178"/>
      <c r="H18" s="178"/>
      <c r="I18" s="177"/>
      <c r="J18" s="148" t="s">
        <v>24</v>
      </c>
      <c r="K18" s="178"/>
      <c r="L18" s="177"/>
      <c r="M18" s="148" t="s">
        <v>24</v>
      </c>
      <c r="N18" s="178"/>
      <c r="O18" s="179" t="s">
        <v>24</v>
      </c>
      <c r="P18" s="180"/>
    </row>
  </sheetData>
  <sheetProtection/>
  <mergeCells count="9">
    <mergeCell ref="A1:P1"/>
    <mergeCell ref="A2:P2"/>
    <mergeCell ref="A3:A4"/>
    <mergeCell ref="B3:B4"/>
    <mergeCell ref="C3:E3"/>
    <mergeCell ref="F3:H3"/>
    <mergeCell ref="I3:K3"/>
    <mergeCell ref="L3:N3"/>
    <mergeCell ref="O3:P3"/>
  </mergeCells>
  <printOptions/>
  <pageMargins left="0" right="0" top="0.7480314960629921" bottom="0.7480314960629921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K9" sqref="K9"/>
    </sheetView>
  </sheetViews>
  <sheetFormatPr defaultColWidth="9.140625" defaultRowHeight="12.75"/>
  <cols>
    <col min="1" max="1" width="5.8515625" style="39" customWidth="1"/>
    <col min="2" max="2" width="39.7109375" style="13" customWidth="1"/>
    <col min="3" max="3" width="8.421875" style="13" customWidth="1"/>
    <col min="4" max="4" width="9.8515625" style="13" customWidth="1"/>
    <col min="5" max="5" width="10.421875" style="13" customWidth="1"/>
    <col min="6" max="6" width="8.140625" style="13" customWidth="1"/>
    <col min="7" max="7" width="9.8515625" style="13" customWidth="1"/>
    <col min="8" max="8" width="10.421875" style="13" customWidth="1"/>
    <col min="9" max="16384" width="9.140625" style="13" customWidth="1"/>
  </cols>
  <sheetData>
    <row r="1" spans="1:8" s="11" customFormat="1" ht="28.5" customHeight="1">
      <c r="A1" s="192" t="s">
        <v>5</v>
      </c>
      <c r="B1" s="192"/>
      <c r="C1" s="192"/>
      <c r="D1" s="192"/>
      <c r="E1" s="192"/>
      <c r="F1" s="192"/>
      <c r="G1" s="192"/>
      <c r="H1" s="192"/>
    </row>
    <row r="2" spans="1:8" ht="21">
      <c r="A2" s="12"/>
      <c r="B2" s="12"/>
      <c r="C2" s="12"/>
      <c r="D2" s="12"/>
      <c r="E2" s="12"/>
      <c r="F2" s="12"/>
      <c r="G2" s="12"/>
      <c r="H2" s="12"/>
    </row>
    <row r="3" spans="1:8" ht="21">
      <c r="A3" s="61" t="s">
        <v>0</v>
      </c>
      <c r="B3" s="61" t="s">
        <v>1</v>
      </c>
      <c r="C3" s="193" t="s">
        <v>7</v>
      </c>
      <c r="D3" s="194"/>
      <c r="E3" s="195"/>
      <c r="F3" s="196" t="s">
        <v>8</v>
      </c>
      <c r="G3" s="196"/>
      <c r="H3" s="196"/>
    </row>
    <row r="4" spans="1:8" ht="21">
      <c r="A4" s="61"/>
      <c r="B4" s="108" t="s">
        <v>97</v>
      </c>
      <c r="C4" s="1" t="s">
        <v>2</v>
      </c>
      <c r="D4" s="2" t="s">
        <v>3</v>
      </c>
      <c r="E4" s="3" t="s">
        <v>4</v>
      </c>
      <c r="F4" s="1" t="s">
        <v>2</v>
      </c>
      <c r="G4" s="2" t="s">
        <v>3</v>
      </c>
      <c r="H4" s="3" t="s">
        <v>4</v>
      </c>
    </row>
    <row r="5" spans="1:8" ht="21">
      <c r="A5" s="14">
        <v>1</v>
      </c>
      <c r="B5" s="113" t="s">
        <v>98</v>
      </c>
      <c r="C5" s="15"/>
      <c r="D5" s="16"/>
      <c r="E5" s="17"/>
      <c r="F5" s="110"/>
      <c r="G5" s="18"/>
      <c r="H5" s="19"/>
    </row>
    <row r="6" spans="1:15" ht="21.75">
      <c r="A6" s="20"/>
      <c r="B6" s="105" t="s">
        <v>102</v>
      </c>
      <c r="C6" s="22">
        <f>'จัดสรร นร.ทุนประจำปี'!F17</f>
        <v>4800</v>
      </c>
      <c r="D6" s="23">
        <v>2</v>
      </c>
      <c r="E6" s="60">
        <f>C6*D6/80000</f>
        <v>0.12</v>
      </c>
      <c r="F6" s="111">
        <f>'จัดสรร นร.ทุนประจำปี'!F17</f>
        <v>4800</v>
      </c>
      <c r="G6" s="25">
        <v>1</v>
      </c>
      <c r="H6" s="60">
        <f>F6*G6/80000</f>
        <v>0.06</v>
      </c>
      <c r="M6" s="13" t="s">
        <v>96</v>
      </c>
      <c r="O6" s="13" t="s">
        <v>100</v>
      </c>
    </row>
    <row r="7" spans="1:8" ht="21.75">
      <c r="A7" s="20"/>
      <c r="B7" s="105" t="s">
        <v>6</v>
      </c>
      <c r="C7" s="26">
        <f>3*8*60</f>
        <v>1440</v>
      </c>
      <c r="D7" s="23">
        <v>12</v>
      </c>
      <c r="E7" s="60">
        <f>C7*D7/80000</f>
        <v>0.216</v>
      </c>
      <c r="F7" s="111"/>
      <c r="G7" s="25"/>
      <c r="H7" s="109">
        <f>F7*G7/80000</f>
        <v>0</v>
      </c>
    </row>
    <row r="8" spans="1:8" ht="21">
      <c r="A8" s="20">
        <v>2</v>
      </c>
      <c r="B8" s="27" t="s">
        <v>99</v>
      </c>
      <c r="C8" s="28"/>
      <c r="D8" s="29"/>
      <c r="E8" s="60"/>
      <c r="F8" s="111"/>
      <c r="G8" s="25"/>
      <c r="H8" s="109"/>
    </row>
    <row r="9" spans="1:8" ht="21.75">
      <c r="A9" s="20"/>
      <c r="B9" s="106" t="s">
        <v>127</v>
      </c>
      <c r="C9" s="30"/>
      <c r="D9" s="29"/>
      <c r="E9" s="60"/>
      <c r="F9" s="111">
        <f>'บรรจุ ขรก'!F20</f>
        <v>5040</v>
      </c>
      <c r="G9" s="25">
        <v>2</v>
      </c>
      <c r="H9" s="109">
        <f>F9*G9/80000</f>
        <v>0.126</v>
      </c>
    </row>
    <row r="10" spans="1:8" ht="21.75">
      <c r="A10" s="20"/>
      <c r="B10" s="106" t="s">
        <v>128</v>
      </c>
      <c r="C10" s="30">
        <f>คัดเลือก!F20</f>
        <v>6060</v>
      </c>
      <c r="D10" s="29">
        <v>5</v>
      </c>
      <c r="E10" s="60">
        <f>C10*D10/80000</f>
        <v>0.37875</v>
      </c>
      <c r="F10" s="111"/>
      <c r="G10" s="25"/>
      <c r="H10" s="109"/>
    </row>
    <row r="11" spans="1:8" ht="21.75">
      <c r="A11" s="20"/>
      <c r="B11" s="106" t="s">
        <v>56</v>
      </c>
      <c r="C11" s="30">
        <f>'บรรจุ พรก'!F20</f>
        <v>5220</v>
      </c>
      <c r="D11" s="23">
        <v>2</v>
      </c>
      <c r="E11" s="60">
        <f>C11*D11/80000</f>
        <v>0.1305</v>
      </c>
      <c r="F11" s="111"/>
      <c r="G11" s="25"/>
      <c r="H11" s="109"/>
    </row>
    <row r="12" spans="1:8" ht="21.75">
      <c r="A12" s="20"/>
      <c r="B12" s="106" t="s">
        <v>110</v>
      </c>
      <c r="C12" s="30">
        <f>3*8*60</f>
        <v>1440</v>
      </c>
      <c r="D12" s="23">
        <v>100</v>
      </c>
      <c r="E12" s="60">
        <f>C12*D12/80000</f>
        <v>1.8</v>
      </c>
      <c r="F12" s="111"/>
      <c r="G12" s="25"/>
      <c r="H12" s="109"/>
    </row>
    <row r="13" spans="1:8" ht="21">
      <c r="A13" s="20">
        <v>3</v>
      </c>
      <c r="B13" s="27" t="s">
        <v>57</v>
      </c>
      <c r="C13" s="24"/>
      <c r="D13" s="25"/>
      <c r="E13" s="60"/>
      <c r="F13" s="30">
        <f>3*8*60</f>
        <v>1440</v>
      </c>
      <c r="G13" s="29">
        <v>3</v>
      </c>
      <c r="H13" s="109">
        <f>F13*G13/80000</f>
        <v>0.054</v>
      </c>
    </row>
    <row r="14" spans="1:8" ht="21">
      <c r="A14" s="20">
        <v>4</v>
      </c>
      <c r="B14" s="21" t="s">
        <v>58</v>
      </c>
      <c r="C14" s="31"/>
      <c r="D14" s="32"/>
      <c r="E14" s="60"/>
      <c r="F14" s="111"/>
      <c r="G14" s="25"/>
      <c r="H14" s="109"/>
    </row>
    <row r="15" spans="1:8" ht="21.75">
      <c r="A15" s="20"/>
      <c r="B15" s="105" t="s">
        <v>85</v>
      </c>
      <c r="C15" s="31"/>
      <c r="D15" s="32"/>
      <c r="E15" s="60"/>
      <c r="F15" s="111">
        <v>10</v>
      </c>
      <c r="G15" s="25">
        <v>1349</v>
      </c>
      <c r="H15" s="109">
        <f>F15*G15/80000</f>
        <v>0.168625</v>
      </c>
    </row>
    <row r="16" spans="1:8" ht="21.75">
      <c r="A16" s="20"/>
      <c r="B16" s="105" t="s">
        <v>86</v>
      </c>
      <c r="C16" s="31"/>
      <c r="D16" s="32"/>
      <c r="E16" s="60"/>
      <c r="F16" s="111">
        <v>10</v>
      </c>
      <c r="G16" s="25">
        <v>500</v>
      </c>
      <c r="H16" s="109">
        <f>F16*G16/80000</f>
        <v>0.0625</v>
      </c>
    </row>
    <row r="17" spans="1:8" ht="21">
      <c r="A17" s="20">
        <v>5</v>
      </c>
      <c r="B17" s="21" t="s">
        <v>84</v>
      </c>
      <c r="C17" s="31"/>
      <c r="D17" s="32"/>
      <c r="E17" s="60"/>
      <c r="F17" s="111"/>
      <c r="G17" s="25"/>
      <c r="H17" s="109"/>
    </row>
    <row r="18" spans="1:8" ht="21.75">
      <c r="A18" s="20"/>
      <c r="B18" s="105" t="s">
        <v>80</v>
      </c>
      <c r="C18" s="31"/>
      <c r="D18" s="32"/>
      <c r="E18" s="60"/>
      <c r="F18" s="111">
        <v>30</v>
      </c>
      <c r="G18" s="25">
        <v>244</v>
      </c>
      <c r="H18" s="109">
        <f>F18*G18/80000</f>
        <v>0.0915</v>
      </c>
    </row>
    <row r="19" spans="1:8" ht="21.75">
      <c r="A19" s="20"/>
      <c r="B19" s="105" t="s">
        <v>81</v>
      </c>
      <c r="D19" s="25"/>
      <c r="E19" s="60"/>
      <c r="F19" s="31">
        <f>10*8*60</f>
        <v>4800</v>
      </c>
      <c r="G19" s="32">
        <v>3</v>
      </c>
      <c r="H19" s="109">
        <f>F19*G19/80000</f>
        <v>0.18</v>
      </c>
    </row>
    <row r="20" spans="1:8" ht="21.75">
      <c r="A20" s="20"/>
      <c r="B20" s="105" t="s">
        <v>82</v>
      </c>
      <c r="C20" s="31"/>
      <c r="D20" s="32"/>
      <c r="E20" s="60"/>
      <c r="F20" s="111">
        <v>60</v>
      </c>
      <c r="G20" s="25">
        <v>12</v>
      </c>
      <c r="H20" s="109">
        <f>F20*G20/80000</f>
        <v>0.009</v>
      </c>
    </row>
    <row r="21" spans="1:8" ht="21.75">
      <c r="A21" s="20"/>
      <c r="B21" s="105" t="s">
        <v>83</v>
      </c>
      <c r="C21" s="31"/>
      <c r="D21" s="32"/>
      <c r="E21" s="60"/>
      <c r="F21" s="111">
        <v>30</v>
      </c>
      <c r="G21" s="25">
        <v>12</v>
      </c>
      <c r="H21" s="109"/>
    </row>
    <row r="22" spans="1:10" ht="21.75">
      <c r="A22" s="20"/>
      <c r="B22" s="105" t="s">
        <v>111</v>
      </c>
      <c r="C22" s="31"/>
      <c r="D22" s="32"/>
      <c r="E22" s="60"/>
      <c r="F22" s="111">
        <f>8*60</f>
        <v>480</v>
      </c>
      <c r="G22" s="25">
        <v>12</v>
      </c>
      <c r="H22" s="109">
        <f>F22*G22/80000</f>
        <v>0.072</v>
      </c>
      <c r="J22" s="13" t="s">
        <v>112</v>
      </c>
    </row>
    <row r="23" spans="1:8" ht="21">
      <c r="A23" s="20">
        <v>6</v>
      </c>
      <c r="B23" s="21" t="s">
        <v>59</v>
      </c>
      <c r="C23" s="22"/>
      <c r="D23" s="23"/>
      <c r="E23" s="60"/>
      <c r="F23" s="111"/>
      <c r="G23" s="25"/>
      <c r="H23" s="109"/>
    </row>
    <row r="24" spans="1:8" ht="21.75">
      <c r="A24" s="94"/>
      <c r="B24" s="107" t="s">
        <v>60</v>
      </c>
      <c r="C24" s="96">
        <f>'เงินเดือน ขรก '!F20</f>
        <v>25620</v>
      </c>
      <c r="D24" s="97">
        <v>2</v>
      </c>
      <c r="E24" s="60">
        <f>C24*D24/80000</f>
        <v>0.6405</v>
      </c>
      <c r="F24" s="112"/>
      <c r="G24" s="98"/>
      <c r="H24" s="109"/>
    </row>
    <row r="25" spans="1:8" ht="21.75">
      <c r="A25" s="94"/>
      <c r="B25" s="107" t="s">
        <v>61</v>
      </c>
      <c r="C25" s="96">
        <f>'เงินเดือน ลจป'!F20</f>
        <v>8820</v>
      </c>
      <c r="D25" s="97">
        <v>2</v>
      </c>
      <c r="E25" s="60">
        <f>C25*D25/80000</f>
        <v>0.2205</v>
      </c>
      <c r="F25" s="112"/>
      <c r="G25" s="98"/>
      <c r="H25" s="109"/>
    </row>
    <row r="26" spans="1:8" ht="21.75">
      <c r="A26" s="94"/>
      <c r="B26" s="107" t="s">
        <v>141</v>
      </c>
      <c r="C26" s="96">
        <v>7200</v>
      </c>
      <c r="D26" s="97">
        <v>1</v>
      </c>
      <c r="E26" s="60">
        <f>C26*D26/80000</f>
        <v>0.09</v>
      </c>
      <c r="F26" s="112"/>
      <c r="G26" s="98"/>
      <c r="H26" s="109"/>
    </row>
    <row r="27" spans="1:8" ht="21.75">
      <c r="A27" s="94"/>
      <c r="B27" s="107" t="s">
        <v>62</v>
      </c>
      <c r="C27" s="96">
        <f>15*8*60</f>
        <v>7200</v>
      </c>
      <c r="D27" s="97">
        <v>1</v>
      </c>
      <c r="E27" s="60">
        <f>C27*D27/80000</f>
        <v>0.09</v>
      </c>
      <c r="F27" s="112"/>
      <c r="G27" s="98"/>
      <c r="H27" s="109"/>
    </row>
    <row r="28" spans="1:8" ht="21.75">
      <c r="A28" s="94"/>
      <c r="B28" s="107" t="s">
        <v>63</v>
      </c>
      <c r="C28" s="96">
        <f>10*8*60</f>
        <v>4800</v>
      </c>
      <c r="D28" s="97">
        <v>1</v>
      </c>
      <c r="E28" s="142">
        <f>C28*D28/80000</f>
        <v>0.06</v>
      </c>
      <c r="F28" s="112"/>
      <c r="G28" s="98"/>
      <c r="H28" s="109"/>
    </row>
    <row r="29" spans="1:8" ht="21">
      <c r="A29" s="94">
        <v>7</v>
      </c>
      <c r="B29" s="95" t="s">
        <v>64</v>
      </c>
      <c r="C29" s="28"/>
      <c r="D29" s="25"/>
      <c r="E29" s="143"/>
      <c r="F29" s="112"/>
      <c r="G29" s="98"/>
      <c r="H29" s="109"/>
    </row>
    <row r="30" spans="1:8" ht="21.75">
      <c r="A30" s="94"/>
      <c r="B30" s="107" t="s">
        <v>139</v>
      </c>
      <c r="C30" s="96">
        <f>ประเมินผลงานในจังหวัด!F20</f>
        <v>2120</v>
      </c>
      <c r="D30" s="97">
        <v>20</v>
      </c>
      <c r="E30" s="60">
        <f>C30*D30/80000</f>
        <v>0.53</v>
      </c>
      <c r="F30" s="112"/>
      <c r="G30" s="98"/>
      <c r="H30" s="109"/>
    </row>
    <row r="31" spans="1:8" ht="21.75">
      <c r="A31" s="94"/>
      <c r="B31" s="107" t="s">
        <v>140</v>
      </c>
      <c r="C31" s="96">
        <v>965</v>
      </c>
      <c r="D31" s="97">
        <v>5</v>
      </c>
      <c r="E31" s="60">
        <f>C31*D31/80000</f>
        <v>0.0603125</v>
      </c>
      <c r="F31" s="112"/>
      <c r="G31" s="98"/>
      <c r="H31" s="109"/>
    </row>
    <row r="32" spans="1:14" ht="21">
      <c r="A32" s="33">
        <v>8</v>
      </c>
      <c r="B32" s="34" t="s">
        <v>65</v>
      </c>
      <c r="C32" s="35">
        <f>20</f>
        <v>20</v>
      </c>
      <c r="D32" s="36">
        <v>500</v>
      </c>
      <c r="E32" s="104">
        <f>C32*D32/80000</f>
        <v>0.125</v>
      </c>
      <c r="F32" s="37"/>
      <c r="G32" s="38"/>
      <c r="H32" s="109"/>
      <c r="N32" s="13" t="s">
        <v>109</v>
      </c>
    </row>
    <row r="33" spans="5:8" ht="21">
      <c r="E33" s="103">
        <f>SUM(E6:E32)</f>
        <v>4.461562499999999</v>
      </c>
      <c r="H33" s="103">
        <f>SUM(H6:H32)</f>
        <v>0.823625</v>
      </c>
    </row>
  </sheetData>
  <sheetProtection/>
  <mergeCells count="3">
    <mergeCell ref="A1:H1"/>
    <mergeCell ref="C3:E3"/>
    <mergeCell ref="F3:H3"/>
  </mergeCells>
  <printOptions horizontalCentered="1"/>
  <pageMargins left="0" right="0" top="1.1811023622047245" bottom="0.7874015748031497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="120" zoomScaleNormal="120" zoomScaleSheetLayoutView="100" zoomScalePageLayoutView="0" workbookViewId="0" topLeftCell="A16">
      <selection activeCell="G15" sqref="G15"/>
    </sheetView>
  </sheetViews>
  <sheetFormatPr defaultColWidth="8.140625" defaultRowHeight="12.75"/>
  <cols>
    <col min="1" max="6" width="5.140625" style="42" customWidth="1"/>
    <col min="7" max="7" width="8.8515625" style="42" customWidth="1"/>
    <col min="8" max="8" width="5.140625" style="42" customWidth="1"/>
    <col min="9" max="9" width="16.00390625" style="42" customWidth="1"/>
    <col min="10" max="10" width="25.28125" style="42" customWidth="1"/>
    <col min="11" max="11" width="37.140625" style="42" customWidth="1"/>
    <col min="12" max="16384" width="8.140625" style="42" customWidth="1"/>
  </cols>
  <sheetData>
    <row r="1" spans="1:11" ht="24.75" customHeight="1">
      <c r="A1" s="201" t="s">
        <v>74</v>
      </c>
      <c r="B1" s="201" t="s">
        <v>73</v>
      </c>
      <c r="C1" s="201" t="s">
        <v>75</v>
      </c>
      <c r="D1" s="201" t="s">
        <v>76</v>
      </c>
      <c r="E1" s="201"/>
      <c r="F1" s="201"/>
      <c r="G1" s="40"/>
      <c r="H1" s="41"/>
      <c r="I1" s="198" t="s">
        <v>10</v>
      </c>
      <c r="J1" s="198"/>
      <c r="K1" s="199"/>
    </row>
    <row r="2" spans="1:11" ht="19.5" customHeight="1">
      <c r="A2" s="202"/>
      <c r="B2" s="202"/>
      <c r="C2" s="202"/>
      <c r="D2" s="202"/>
      <c r="E2" s="202"/>
      <c r="F2" s="202"/>
      <c r="G2" s="5" t="s">
        <v>28</v>
      </c>
      <c r="H2" s="197" t="s">
        <v>66</v>
      </c>
      <c r="I2" s="197"/>
      <c r="J2" s="197"/>
      <c r="K2" s="6" t="s">
        <v>67</v>
      </c>
    </row>
    <row r="3" spans="1:11" ht="19.5" customHeight="1">
      <c r="A3" s="202"/>
      <c r="B3" s="202"/>
      <c r="C3" s="202"/>
      <c r="D3" s="202"/>
      <c r="E3" s="202"/>
      <c r="F3" s="202"/>
      <c r="G3" s="5"/>
      <c r="H3" s="4" t="s">
        <v>29</v>
      </c>
      <c r="I3" s="5" t="s">
        <v>30</v>
      </c>
      <c r="J3" s="5"/>
      <c r="K3" s="7"/>
    </row>
    <row r="4" spans="1:11" ht="19.5" customHeight="1">
      <c r="A4" s="202"/>
      <c r="B4" s="202"/>
      <c r="C4" s="202"/>
      <c r="D4" s="202"/>
      <c r="E4" s="202"/>
      <c r="F4" s="202"/>
      <c r="G4" s="43"/>
      <c r="H4" s="5" t="s">
        <v>11</v>
      </c>
      <c r="I4" s="44"/>
      <c r="J4" s="43"/>
      <c r="K4" s="45"/>
    </row>
    <row r="5" spans="1:11" ht="24" customHeight="1">
      <c r="A5" s="202"/>
      <c r="B5" s="202"/>
      <c r="C5" s="202"/>
      <c r="D5" s="202"/>
      <c r="E5" s="202"/>
      <c r="F5" s="202"/>
      <c r="G5" s="43" t="s">
        <v>12</v>
      </c>
      <c r="H5" s="46"/>
      <c r="I5" s="5" t="s">
        <v>13</v>
      </c>
      <c r="J5" s="47"/>
      <c r="K5" s="7" t="s">
        <v>14</v>
      </c>
    </row>
    <row r="6" spans="1:11" ht="23.25">
      <c r="A6" s="202"/>
      <c r="B6" s="202"/>
      <c r="C6" s="202"/>
      <c r="D6" s="202"/>
      <c r="E6" s="202"/>
      <c r="F6" s="202"/>
      <c r="G6" s="43" t="s">
        <v>12</v>
      </c>
      <c r="H6" s="46"/>
      <c r="I6" s="5" t="s">
        <v>15</v>
      </c>
      <c r="J6" s="47"/>
      <c r="K6" s="7" t="s">
        <v>16</v>
      </c>
    </row>
    <row r="7" spans="1:11" ht="23.25">
      <c r="A7" s="202"/>
      <c r="B7" s="202"/>
      <c r="C7" s="202"/>
      <c r="D7" s="202"/>
      <c r="E7" s="202"/>
      <c r="F7" s="202"/>
      <c r="G7" s="43" t="s">
        <v>17</v>
      </c>
      <c r="H7" s="46"/>
      <c r="I7" s="5" t="s">
        <v>18</v>
      </c>
      <c r="J7" s="47"/>
      <c r="K7" s="7" t="s">
        <v>19</v>
      </c>
    </row>
    <row r="8" spans="1:11" ht="10.5" customHeight="1">
      <c r="A8" s="203"/>
      <c r="B8" s="203"/>
      <c r="C8" s="203"/>
      <c r="D8" s="203"/>
      <c r="E8" s="203"/>
      <c r="F8" s="203"/>
      <c r="G8" s="200"/>
      <c r="H8" s="200"/>
      <c r="I8" s="48"/>
      <c r="J8" s="48"/>
      <c r="K8" s="49"/>
    </row>
    <row r="9" spans="1:11" s="51" customFormat="1" ht="31.5" customHeight="1">
      <c r="A9" s="8">
        <v>3</v>
      </c>
      <c r="B9" s="8">
        <v>4</v>
      </c>
      <c r="C9" s="8">
        <v>5</v>
      </c>
      <c r="D9" s="8">
        <v>6</v>
      </c>
      <c r="E9" s="8">
        <v>7</v>
      </c>
      <c r="F9" s="50" t="s">
        <v>20</v>
      </c>
      <c r="G9" s="50" t="s">
        <v>21</v>
      </c>
      <c r="H9" s="8" t="s">
        <v>22</v>
      </c>
      <c r="I9" s="204" t="s">
        <v>23</v>
      </c>
      <c r="J9" s="205"/>
      <c r="K9" s="205"/>
    </row>
    <row r="10" spans="2:11" ht="21.75" customHeight="1">
      <c r="B10" s="52"/>
      <c r="C10" s="52" t="s">
        <v>24</v>
      </c>
      <c r="D10" s="52"/>
      <c r="E10" s="52"/>
      <c r="F10" s="53">
        <v>60</v>
      </c>
      <c r="G10" s="53">
        <f>3*8*60</f>
        <v>1440</v>
      </c>
      <c r="H10" s="53">
        <v>1</v>
      </c>
      <c r="I10" s="206" t="s">
        <v>68</v>
      </c>
      <c r="J10" s="207"/>
      <c r="K10" s="208"/>
    </row>
    <row r="11" spans="2:11" ht="21.75" customHeight="1">
      <c r="B11" s="54"/>
      <c r="C11" s="54" t="s">
        <v>24</v>
      </c>
      <c r="D11" s="54"/>
      <c r="E11" s="54"/>
      <c r="F11" s="55">
        <f>3*60</f>
        <v>180</v>
      </c>
      <c r="G11" s="56">
        <f>8*60</f>
        <v>480</v>
      </c>
      <c r="H11" s="56">
        <v>2</v>
      </c>
      <c r="I11" s="206" t="s">
        <v>87</v>
      </c>
      <c r="J11" s="207"/>
      <c r="K11" s="208"/>
    </row>
    <row r="12" spans="1:11" ht="21.75" customHeight="1">
      <c r="A12" s="54"/>
      <c r="B12" s="54"/>
      <c r="C12" s="54"/>
      <c r="D12" s="54"/>
      <c r="E12" s="54"/>
      <c r="F12" s="99">
        <f>3*7*60</f>
        <v>1260</v>
      </c>
      <c r="G12" s="56">
        <f>7*8*60</f>
        <v>3360</v>
      </c>
      <c r="H12" s="55">
        <v>3</v>
      </c>
      <c r="I12" s="206" t="s">
        <v>69</v>
      </c>
      <c r="J12" s="207"/>
      <c r="K12" s="208"/>
    </row>
    <row r="13" spans="1:11" ht="21.75" customHeight="1">
      <c r="A13" s="54"/>
      <c r="B13" s="54"/>
      <c r="C13" s="54" t="s">
        <v>24</v>
      </c>
      <c r="D13" s="54"/>
      <c r="E13" s="54"/>
      <c r="F13" s="55">
        <f>7*3*60</f>
        <v>1260</v>
      </c>
      <c r="G13" s="56">
        <f>7*8*60</f>
        <v>3360</v>
      </c>
      <c r="H13" s="56">
        <v>4</v>
      </c>
      <c r="I13" s="206" t="s">
        <v>70</v>
      </c>
      <c r="J13" s="207"/>
      <c r="K13" s="208"/>
    </row>
    <row r="14" spans="1:11" ht="21.75" customHeight="1">
      <c r="A14" s="54"/>
      <c r="B14" s="54"/>
      <c r="C14" s="54" t="s">
        <v>24</v>
      </c>
      <c r="D14" s="54"/>
      <c r="E14" s="54"/>
      <c r="F14" s="55">
        <f>3*60</f>
        <v>180</v>
      </c>
      <c r="G14" s="56">
        <f>3*60</f>
        <v>180</v>
      </c>
      <c r="H14" s="55">
        <v>5</v>
      </c>
      <c r="I14" s="206" t="s">
        <v>71</v>
      </c>
      <c r="J14" s="207"/>
      <c r="K14" s="208"/>
    </row>
    <row r="15" spans="1:11" ht="21.75" customHeight="1">
      <c r="A15" s="54"/>
      <c r="B15" s="54"/>
      <c r="C15" s="54"/>
      <c r="D15" s="54"/>
      <c r="E15" s="54"/>
      <c r="F15" s="55">
        <f>2*60</f>
        <v>120</v>
      </c>
      <c r="G15" s="56">
        <f>7*8*60</f>
        <v>3360</v>
      </c>
      <c r="H15" s="55">
        <v>6</v>
      </c>
      <c r="I15" s="206" t="s">
        <v>78</v>
      </c>
      <c r="J15" s="207"/>
      <c r="K15" s="208"/>
    </row>
    <row r="16" spans="1:11" ht="21.75" customHeight="1">
      <c r="A16" s="54"/>
      <c r="B16" s="54"/>
      <c r="C16" s="54"/>
      <c r="D16" s="54"/>
      <c r="E16" s="54"/>
      <c r="F16" s="55">
        <f>7*60</f>
        <v>420</v>
      </c>
      <c r="G16" s="56">
        <f>8*60</f>
        <v>480</v>
      </c>
      <c r="H16" s="55">
        <v>7</v>
      </c>
      <c r="I16" s="88" t="s">
        <v>72</v>
      </c>
      <c r="J16" s="89"/>
      <c r="K16" s="90"/>
    </row>
    <row r="17" spans="1:11" ht="21.75" customHeight="1">
      <c r="A17" s="54"/>
      <c r="B17" s="54"/>
      <c r="C17" s="54"/>
      <c r="D17" s="54"/>
      <c r="E17" s="54"/>
      <c r="F17" s="55">
        <f>2*7*60</f>
        <v>840</v>
      </c>
      <c r="G17" s="56">
        <f>7*8*60</f>
        <v>3360</v>
      </c>
      <c r="H17" s="55">
        <v>8</v>
      </c>
      <c r="I17" s="209" t="s">
        <v>77</v>
      </c>
      <c r="J17" s="210"/>
      <c r="K17" s="211"/>
    </row>
    <row r="18" spans="1:11" ht="21.75" customHeight="1">
      <c r="A18" s="54"/>
      <c r="B18" s="54"/>
      <c r="C18" s="54"/>
      <c r="D18" s="54"/>
      <c r="E18" s="54"/>
      <c r="F18" s="55">
        <v>60</v>
      </c>
      <c r="G18" s="56">
        <f>2*60</f>
        <v>120</v>
      </c>
      <c r="H18" s="55">
        <v>9</v>
      </c>
      <c r="I18" s="206" t="s">
        <v>94</v>
      </c>
      <c r="J18" s="207"/>
      <c r="K18" s="208"/>
    </row>
    <row r="19" spans="1:11" ht="21.75" customHeight="1">
      <c r="A19" s="57"/>
      <c r="B19" s="57"/>
      <c r="C19" s="57"/>
      <c r="D19" s="57"/>
      <c r="E19" s="57"/>
      <c r="F19" s="55">
        <f>2*7*60</f>
        <v>840</v>
      </c>
      <c r="G19" s="56">
        <f>7*8*60</f>
        <v>3360</v>
      </c>
      <c r="H19" s="55">
        <v>10</v>
      </c>
      <c r="I19" s="206" t="s">
        <v>95</v>
      </c>
      <c r="J19" s="207"/>
      <c r="K19" s="208"/>
    </row>
    <row r="20" spans="3:8" ht="21.75" customHeight="1" thickBot="1">
      <c r="C20" s="59" t="s">
        <v>26</v>
      </c>
      <c r="D20" s="59" t="s">
        <v>24</v>
      </c>
      <c r="F20" s="9">
        <f>SUM(F10:F19)</f>
        <v>5220</v>
      </c>
      <c r="G20" s="9">
        <f>SUM(G10:G19)</f>
        <v>19500</v>
      </c>
      <c r="H20" s="10" t="s">
        <v>25</v>
      </c>
    </row>
    <row r="21" ht="21.75" customHeight="1" thickTop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</sheetData>
  <sheetProtection/>
  <mergeCells count="19">
    <mergeCell ref="I9:K9"/>
    <mergeCell ref="I10:K10"/>
    <mergeCell ref="I19:K19"/>
    <mergeCell ref="I11:K11"/>
    <mergeCell ref="I12:K12"/>
    <mergeCell ref="I13:K13"/>
    <mergeCell ref="I14:K14"/>
    <mergeCell ref="I15:K15"/>
    <mergeCell ref="I18:K18"/>
    <mergeCell ref="I17:K17"/>
    <mergeCell ref="H2:J2"/>
    <mergeCell ref="I1:K1"/>
    <mergeCell ref="G8:H8"/>
    <mergeCell ref="A1:A8"/>
    <mergeCell ref="B1:B8"/>
    <mergeCell ref="C1:C8"/>
    <mergeCell ref="D1:D8"/>
    <mergeCell ref="E1:E8"/>
    <mergeCell ref="F1:F8"/>
  </mergeCells>
  <printOptions horizontalCentered="1"/>
  <pageMargins left="0" right="0" top="1.1811023622047245" bottom="0.3937007874015748" header="0.3937007874015748" footer="0.1968503937007874"/>
  <pageSetup horizontalDpi="600" verticalDpi="600" orientation="landscape" paperSize="9" r:id="rId2"/>
  <headerFooter alignWithMargins="0">
    <oddHeader xml:space="preserve">&amp;L&amp;"Arial,Bold" &amp;C &amp;R </oddHeader>
    <oddFooter xml:space="preserve">&amp;L&amp;8 &amp;C&amp;8&amp;P&amp;R&amp;8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="130" zoomScaleNormal="130" zoomScaleSheetLayoutView="100" zoomScalePageLayoutView="0" workbookViewId="0" topLeftCell="A10">
      <selection activeCell="F19" sqref="F19"/>
    </sheetView>
  </sheetViews>
  <sheetFormatPr defaultColWidth="8.140625" defaultRowHeight="12.75"/>
  <cols>
    <col min="1" max="6" width="5.140625" style="42" customWidth="1"/>
    <col min="7" max="7" width="8.8515625" style="42" customWidth="1"/>
    <col min="8" max="8" width="5.140625" style="42" customWidth="1"/>
    <col min="9" max="9" width="16.00390625" style="42" customWidth="1"/>
    <col min="10" max="10" width="25.28125" style="42" customWidth="1"/>
    <col min="11" max="11" width="37.140625" style="42" customWidth="1"/>
    <col min="12" max="16384" width="8.140625" style="42" customWidth="1"/>
  </cols>
  <sheetData>
    <row r="1" spans="1:11" ht="24.75" customHeight="1">
      <c r="A1" s="201" t="s">
        <v>74</v>
      </c>
      <c r="B1" s="201" t="s">
        <v>73</v>
      </c>
      <c r="C1" s="201" t="s">
        <v>75</v>
      </c>
      <c r="D1" s="201" t="s">
        <v>76</v>
      </c>
      <c r="E1" s="201"/>
      <c r="F1" s="201"/>
      <c r="G1" s="40"/>
      <c r="H1" s="41"/>
      <c r="I1" s="198" t="s">
        <v>10</v>
      </c>
      <c r="J1" s="198"/>
      <c r="K1" s="199"/>
    </row>
    <row r="2" spans="1:11" ht="19.5" customHeight="1">
      <c r="A2" s="202"/>
      <c r="B2" s="202"/>
      <c r="C2" s="202"/>
      <c r="D2" s="202"/>
      <c r="E2" s="202"/>
      <c r="F2" s="202"/>
      <c r="G2" s="5" t="s">
        <v>28</v>
      </c>
      <c r="H2" s="197" t="s">
        <v>66</v>
      </c>
      <c r="I2" s="197"/>
      <c r="J2" s="197"/>
      <c r="K2" s="6" t="s">
        <v>88</v>
      </c>
    </row>
    <row r="3" spans="1:11" ht="19.5" customHeight="1">
      <c r="A3" s="202"/>
      <c r="B3" s="202"/>
      <c r="C3" s="202"/>
      <c r="D3" s="202"/>
      <c r="E3" s="202"/>
      <c r="F3" s="202"/>
      <c r="G3" s="5"/>
      <c r="H3" s="4" t="s">
        <v>29</v>
      </c>
      <c r="I3" s="5" t="s">
        <v>30</v>
      </c>
      <c r="J3" s="5"/>
      <c r="K3" s="7"/>
    </row>
    <row r="4" spans="1:11" ht="19.5" customHeight="1">
      <c r="A4" s="202"/>
      <c r="B4" s="202"/>
      <c r="C4" s="202"/>
      <c r="D4" s="202"/>
      <c r="E4" s="202"/>
      <c r="F4" s="202"/>
      <c r="G4" s="43"/>
      <c r="H4" s="5" t="s">
        <v>11</v>
      </c>
      <c r="I4" s="44"/>
      <c r="J4" s="43"/>
      <c r="K4" s="45"/>
    </row>
    <row r="5" spans="1:11" ht="24" customHeight="1">
      <c r="A5" s="202"/>
      <c r="B5" s="202"/>
      <c r="C5" s="202"/>
      <c r="D5" s="202"/>
      <c r="E5" s="202"/>
      <c r="F5" s="202"/>
      <c r="G5" s="43" t="s">
        <v>12</v>
      </c>
      <c r="H5" s="46"/>
      <c r="I5" s="5" t="s">
        <v>13</v>
      </c>
      <c r="J5" s="47"/>
      <c r="K5" s="7" t="s">
        <v>14</v>
      </c>
    </row>
    <row r="6" spans="1:11" ht="23.25">
      <c r="A6" s="202"/>
      <c r="B6" s="202"/>
      <c r="C6" s="202"/>
      <c r="D6" s="202"/>
      <c r="E6" s="202"/>
      <c r="F6" s="202"/>
      <c r="G6" s="43" t="s">
        <v>12</v>
      </c>
      <c r="H6" s="46"/>
      <c r="I6" s="5" t="s">
        <v>15</v>
      </c>
      <c r="J6" s="47"/>
      <c r="K6" s="7" t="s">
        <v>16</v>
      </c>
    </row>
    <row r="7" spans="1:11" ht="23.25">
      <c r="A7" s="202"/>
      <c r="B7" s="202"/>
      <c r="C7" s="202"/>
      <c r="D7" s="202"/>
      <c r="E7" s="202"/>
      <c r="F7" s="202"/>
      <c r="G7" s="43" t="s">
        <v>17</v>
      </c>
      <c r="H7" s="46"/>
      <c r="I7" s="5" t="s">
        <v>18</v>
      </c>
      <c r="J7" s="47"/>
      <c r="K7" s="7" t="s">
        <v>19</v>
      </c>
    </row>
    <row r="8" spans="1:11" ht="10.5" customHeight="1">
      <c r="A8" s="203"/>
      <c r="B8" s="203"/>
      <c r="C8" s="203"/>
      <c r="D8" s="203"/>
      <c r="E8" s="203"/>
      <c r="F8" s="203"/>
      <c r="G8" s="200"/>
      <c r="H8" s="200"/>
      <c r="I8" s="48"/>
      <c r="J8" s="48"/>
      <c r="K8" s="49"/>
    </row>
    <row r="9" spans="1:11" s="51" customFormat="1" ht="31.5" customHeight="1">
      <c r="A9" s="8">
        <v>3</v>
      </c>
      <c r="B9" s="8">
        <v>4</v>
      </c>
      <c r="C9" s="8">
        <v>5</v>
      </c>
      <c r="D9" s="8">
        <v>6</v>
      </c>
      <c r="E9" s="8">
        <v>7</v>
      </c>
      <c r="F9" s="50" t="s">
        <v>20</v>
      </c>
      <c r="G9" s="50" t="s">
        <v>21</v>
      </c>
      <c r="H9" s="8" t="s">
        <v>22</v>
      </c>
      <c r="I9" s="204" t="s">
        <v>23</v>
      </c>
      <c r="J9" s="205"/>
      <c r="K9" s="205"/>
    </row>
    <row r="10" spans="2:11" ht="21.75" customHeight="1">
      <c r="B10" s="52"/>
      <c r="C10" s="52" t="s">
        <v>24</v>
      </c>
      <c r="D10" s="52"/>
      <c r="E10" s="52"/>
      <c r="F10" s="53">
        <v>60</v>
      </c>
      <c r="G10" s="53">
        <f>7*8*60</f>
        <v>3360</v>
      </c>
      <c r="H10" s="53">
        <v>1</v>
      </c>
      <c r="I10" s="206" t="s">
        <v>89</v>
      </c>
      <c r="J10" s="207"/>
      <c r="K10" s="208"/>
    </row>
    <row r="11" spans="2:11" ht="21.75" customHeight="1">
      <c r="B11" s="54"/>
      <c r="C11" s="54" t="s">
        <v>24</v>
      </c>
      <c r="D11" s="54"/>
      <c r="E11" s="54"/>
      <c r="F11" s="55">
        <f>3*60</f>
        <v>180</v>
      </c>
      <c r="G11" s="56">
        <f>8*60</f>
        <v>480</v>
      </c>
      <c r="H11" s="56">
        <v>2</v>
      </c>
      <c r="I11" s="206" t="s">
        <v>87</v>
      </c>
      <c r="J11" s="207"/>
      <c r="K11" s="208"/>
    </row>
    <row r="12" spans="1:11" ht="21.75" customHeight="1">
      <c r="A12" s="54"/>
      <c r="B12" s="54"/>
      <c r="C12" s="54"/>
      <c r="D12" s="54"/>
      <c r="E12" s="54"/>
      <c r="F12" s="99">
        <f>3*7*60</f>
        <v>1260</v>
      </c>
      <c r="G12" s="56">
        <f>7*8*60</f>
        <v>3360</v>
      </c>
      <c r="H12" s="55">
        <v>3</v>
      </c>
      <c r="I12" s="206" t="s">
        <v>69</v>
      </c>
      <c r="J12" s="207"/>
      <c r="K12" s="208"/>
    </row>
    <row r="13" spans="1:11" ht="21.75" customHeight="1">
      <c r="A13" s="54"/>
      <c r="B13" s="54"/>
      <c r="C13" s="54" t="s">
        <v>24</v>
      </c>
      <c r="D13" s="54"/>
      <c r="E13" s="54"/>
      <c r="F13" s="55">
        <f>7*3*60</f>
        <v>1260</v>
      </c>
      <c r="G13" s="56">
        <f>7*8*60</f>
        <v>3360</v>
      </c>
      <c r="H13" s="56">
        <v>4</v>
      </c>
      <c r="I13" s="206" t="s">
        <v>70</v>
      </c>
      <c r="J13" s="207"/>
      <c r="K13" s="208"/>
    </row>
    <row r="14" spans="1:11" ht="21.75" customHeight="1">
      <c r="A14" s="54"/>
      <c r="B14" s="54"/>
      <c r="C14" s="54"/>
      <c r="D14" s="54"/>
      <c r="E14" s="54"/>
      <c r="F14" s="55">
        <f>2*60</f>
        <v>120</v>
      </c>
      <c r="G14" s="56">
        <f>7*8*60</f>
        <v>3360</v>
      </c>
      <c r="H14" s="55">
        <v>5</v>
      </c>
      <c r="I14" s="206" t="s">
        <v>90</v>
      </c>
      <c r="J14" s="207"/>
      <c r="K14" s="208"/>
    </row>
    <row r="15" spans="1:11" ht="21.75" customHeight="1">
      <c r="A15" s="54"/>
      <c r="B15" s="54"/>
      <c r="C15" s="54"/>
      <c r="D15" s="54"/>
      <c r="E15" s="54"/>
      <c r="F15" s="55">
        <f>7*60</f>
        <v>420</v>
      </c>
      <c r="G15" s="56">
        <f>8*60</f>
        <v>480</v>
      </c>
      <c r="H15" s="56">
        <v>6</v>
      </c>
      <c r="I15" s="88" t="s">
        <v>72</v>
      </c>
      <c r="J15" s="89"/>
      <c r="K15" s="90"/>
    </row>
    <row r="16" spans="1:11" ht="21.75" customHeight="1">
      <c r="A16" s="54"/>
      <c r="B16" s="54"/>
      <c r="C16" s="54"/>
      <c r="D16" s="54"/>
      <c r="E16" s="54"/>
      <c r="F16" s="55">
        <f>2*7*60</f>
        <v>840</v>
      </c>
      <c r="G16" s="56">
        <f>7*8*60</f>
        <v>3360</v>
      </c>
      <c r="H16" s="55">
        <v>7</v>
      </c>
      <c r="I16" s="209" t="s">
        <v>91</v>
      </c>
      <c r="J16" s="210"/>
      <c r="K16" s="211"/>
    </row>
    <row r="17" spans="1:11" ht="21.75" customHeight="1">
      <c r="A17" s="54"/>
      <c r="B17" s="54"/>
      <c r="C17" s="54"/>
      <c r="D17" s="54"/>
      <c r="E17" s="54"/>
      <c r="F17" s="55">
        <v>60</v>
      </c>
      <c r="G17" s="56">
        <f>2*60</f>
        <v>120</v>
      </c>
      <c r="H17" s="56">
        <v>8</v>
      </c>
      <c r="I17" s="100" t="s">
        <v>92</v>
      </c>
      <c r="J17" s="101"/>
      <c r="K17" s="102"/>
    </row>
    <row r="18" spans="1:11" ht="21.75" customHeight="1">
      <c r="A18" s="54"/>
      <c r="B18" s="54"/>
      <c r="C18" s="54"/>
      <c r="D18" s="54"/>
      <c r="E18" s="54"/>
      <c r="F18" s="55">
        <f>2*7*60</f>
        <v>840</v>
      </c>
      <c r="G18" s="56">
        <f>7*8*60</f>
        <v>3360</v>
      </c>
      <c r="H18" s="55">
        <v>9</v>
      </c>
      <c r="I18" s="206" t="s">
        <v>93</v>
      </c>
      <c r="J18" s="207"/>
      <c r="K18" s="208"/>
    </row>
    <row r="19" spans="1:11" ht="21.75" customHeight="1">
      <c r="A19" s="57"/>
      <c r="B19" s="57"/>
      <c r="C19" s="57"/>
      <c r="D19" s="57"/>
      <c r="E19" s="57"/>
      <c r="F19" s="57"/>
      <c r="G19" s="58"/>
      <c r="H19" s="58"/>
      <c r="I19" s="206"/>
      <c r="J19" s="207"/>
      <c r="K19" s="208"/>
    </row>
    <row r="20" spans="3:8" ht="21.75" customHeight="1" thickBot="1">
      <c r="C20" s="59" t="s">
        <v>26</v>
      </c>
      <c r="D20" s="59" t="s">
        <v>24</v>
      </c>
      <c r="F20" s="9">
        <f>SUM(F10:F19)</f>
        <v>5040</v>
      </c>
      <c r="G20" s="9">
        <f>SUM(G10:G19)</f>
        <v>21240</v>
      </c>
      <c r="H20" s="10" t="s">
        <v>25</v>
      </c>
    </row>
    <row r="21" ht="21.75" customHeight="1" thickTop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</sheetData>
  <sheetProtection/>
  <mergeCells count="18">
    <mergeCell ref="A1:A8"/>
    <mergeCell ref="B1:B8"/>
    <mergeCell ref="C1:C8"/>
    <mergeCell ref="D1:D8"/>
    <mergeCell ref="E1:E8"/>
    <mergeCell ref="F1:F8"/>
    <mergeCell ref="I1:K1"/>
    <mergeCell ref="H2:J2"/>
    <mergeCell ref="G8:H8"/>
    <mergeCell ref="I9:K9"/>
    <mergeCell ref="I10:K10"/>
    <mergeCell ref="I11:K11"/>
    <mergeCell ref="I19:K19"/>
    <mergeCell ref="I12:K12"/>
    <mergeCell ref="I13:K13"/>
    <mergeCell ref="I14:K14"/>
    <mergeCell ref="I16:K16"/>
    <mergeCell ref="I18:K18"/>
  </mergeCells>
  <printOptions horizontalCentered="1"/>
  <pageMargins left="0" right="0" top="1.1811023622047245" bottom="0.3937007874015748" header="0.3937007874015748" footer="0.1968503937007874"/>
  <pageSetup horizontalDpi="600" verticalDpi="600" orientation="landscape" paperSize="9" r:id="rId2"/>
  <headerFooter alignWithMargins="0">
    <oddHeader xml:space="preserve">&amp;L&amp;"Arial,Bold" &amp;C &amp;R </oddHeader>
    <oddFooter xml:space="preserve">&amp;L&amp;8 &amp;C&amp;8&amp;P&amp;R&amp;8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90" zoomScaleNormal="90" zoomScaleSheetLayoutView="100" zoomScalePageLayoutView="0" workbookViewId="0" topLeftCell="A1">
      <selection activeCell="F15" sqref="F15"/>
    </sheetView>
  </sheetViews>
  <sheetFormatPr defaultColWidth="8.140625" defaultRowHeight="12.75"/>
  <cols>
    <col min="1" max="6" width="5.140625" style="116" customWidth="1"/>
    <col min="7" max="7" width="8.8515625" style="116" customWidth="1"/>
    <col min="8" max="8" width="5.140625" style="116" customWidth="1"/>
    <col min="9" max="9" width="16.00390625" style="116" customWidth="1"/>
    <col min="10" max="10" width="25.28125" style="116" customWidth="1"/>
    <col min="11" max="11" width="37.140625" style="116" customWidth="1"/>
    <col min="12" max="16384" width="8.140625" style="116" customWidth="1"/>
  </cols>
  <sheetData>
    <row r="1" spans="1:11" ht="24.75" customHeight="1">
      <c r="A1" s="221" t="s">
        <v>9</v>
      </c>
      <c r="B1" s="221" t="s">
        <v>32</v>
      </c>
      <c r="C1" s="221" t="s">
        <v>31</v>
      </c>
      <c r="D1" s="221" t="s">
        <v>27</v>
      </c>
      <c r="E1" s="221"/>
      <c r="F1" s="221"/>
      <c r="G1" s="114"/>
      <c r="H1" s="115"/>
      <c r="I1" s="215" t="s">
        <v>10</v>
      </c>
      <c r="J1" s="215"/>
      <c r="K1" s="216"/>
    </row>
    <row r="2" spans="1:11" ht="19.5" customHeight="1">
      <c r="A2" s="222"/>
      <c r="B2" s="222"/>
      <c r="C2" s="222"/>
      <c r="D2" s="222"/>
      <c r="E2" s="222"/>
      <c r="F2" s="222"/>
      <c r="G2" s="117" t="s">
        <v>28</v>
      </c>
      <c r="H2" s="217" t="s">
        <v>33</v>
      </c>
      <c r="I2" s="217"/>
      <c r="J2" s="217"/>
      <c r="K2" s="118" t="s">
        <v>108</v>
      </c>
    </row>
    <row r="3" spans="1:11" ht="19.5" customHeight="1">
      <c r="A3" s="222"/>
      <c r="B3" s="222"/>
      <c r="C3" s="222"/>
      <c r="D3" s="222"/>
      <c r="E3" s="222"/>
      <c r="F3" s="222"/>
      <c r="G3" s="117"/>
      <c r="H3" s="119" t="s">
        <v>29</v>
      </c>
      <c r="I3" s="117" t="s">
        <v>30</v>
      </c>
      <c r="J3" s="117"/>
      <c r="K3" s="120"/>
    </row>
    <row r="4" spans="1:11" ht="19.5" customHeight="1">
      <c r="A4" s="222"/>
      <c r="B4" s="222"/>
      <c r="C4" s="222"/>
      <c r="D4" s="222"/>
      <c r="E4" s="222"/>
      <c r="F4" s="222"/>
      <c r="G4" s="121"/>
      <c r="H4" s="117" t="s">
        <v>11</v>
      </c>
      <c r="I4" s="122"/>
      <c r="J4" s="121"/>
      <c r="K4" s="123"/>
    </row>
    <row r="5" spans="1:11" ht="24" customHeight="1">
      <c r="A5" s="222"/>
      <c r="B5" s="222"/>
      <c r="C5" s="222"/>
      <c r="D5" s="222"/>
      <c r="E5" s="222"/>
      <c r="F5" s="222"/>
      <c r="G5" s="121" t="s">
        <v>12</v>
      </c>
      <c r="H5" s="124"/>
      <c r="I5" s="117" t="s">
        <v>13</v>
      </c>
      <c r="J5" s="125"/>
      <c r="K5" s="120" t="s">
        <v>14</v>
      </c>
    </row>
    <row r="6" spans="1:11" ht="23.25">
      <c r="A6" s="222"/>
      <c r="B6" s="222"/>
      <c r="C6" s="222"/>
      <c r="D6" s="222"/>
      <c r="E6" s="222"/>
      <c r="F6" s="222"/>
      <c r="G6" s="121" t="s">
        <v>12</v>
      </c>
      <c r="H6" s="124"/>
      <c r="I6" s="117" t="s">
        <v>15</v>
      </c>
      <c r="J6" s="125"/>
      <c r="K6" s="120" t="s">
        <v>16</v>
      </c>
    </row>
    <row r="7" spans="1:11" ht="23.25">
      <c r="A7" s="222"/>
      <c r="B7" s="222"/>
      <c r="C7" s="222"/>
      <c r="D7" s="222"/>
      <c r="E7" s="222"/>
      <c r="F7" s="222"/>
      <c r="G7" s="121" t="s">
        <v>17</v>
      </c>
      <c r="H7" s="124"/>
      <c r="I7" s="117" t="s">
        <v>18</v>
      </c>
      <c r="J7" s="125"/>
      <c r="K7" s="120" t="s">
        <v>19</v>
      </c>
    </row>
    <row r="8" spans="1:11" ht="10.5" customHeight="1">
      <c r="A8" s="223"/>
      <c r="B8" s="223"/>
      <c r="C8" s="223"/>
      <c r="D8" s="223"/>
      <c r="E8" s="223"/>
      <c r="F8" s="223"/>
      <c r="G8" s="218"/>
      <c r="H8" s="218"/>
      <c r="I8" s="126"/>
      <c r="J8" s="126"/>
      <c r="K8" s="127"/>
    </row>
    <row r="9" spans="1:11" s="130" customFormat="1" ht="31.5" customHeight="1">
      <c r="A9" s="128">
        <v>3</v>
      </c>
      <c r="B9" s="128">
        <v>4</v>
      </c>
      <c r="C9" s="128">
        <v>5</v>
      </c>
      <c r="D9" s="128">
        <v>6</v>
      </c>
      <c r="E9" s="128">
        <v>7</v>
      </c>
      <c r="F9" s="129" t="s">
        <v>20</v>
      </c>
      <c r="G9" s="129" t="s">
        <v>21</v>
      </c>
      <c r="H9" s="128" t="s">
        <v>22</v>
      </c>
      <c r="I9" s="219" t="s">
        <v>23</v>
      </c>
      <c r="J9" s="220"/>
      <c r="K9" s="220"/>
    </row>
    <row r="10" spans="2:11" ht="21.75" customHeight="1">
      <c r="B10" s="131"/>
      <c r="C10" s="131" t="s">
        <v>24</v>
      </c>
      <c r="D10" s="131"/>
      <c r="E10" s="131"/>
      <c r="F10" s="132">
        <f>3*7*60</f>
        <v>1260</v>
      </c>
      <c r="G10" s="132">
        <f>3*8*60</f>
        <v>1440</v>
      </c>
      <c r="H10" s="132">
        <v>1</v>
      </c>
      <c r="I10" s="212" t="s">
        <v>101</v>
      </c>
      <c r="J10" s="213"/>
      <c r="K10" s="214"/>
    </row>
    <row r="11" spans="2:11" ht="21.75" customHeight="1">
      <c r="B11" s="133"/>
      <c r="C11" s="133" t="s">
        <v>24</v>
      </c>
      <c r="D11" s="133"/>
      <c r="E11" s="133"/>
      <c r="F11" s="134">
        <f>3*7*60</f>
        <v>1260</v>
      </c>
      <c r="G11" s="135">
        <f>10*8*60</f>
        <v>4800</v>
      </c>
      <c r="H11" s="135">
        <v>2</v>
      </c>
      <c r="I11" s="212" t="s">
        <v>103</v>
      </c>
      <c r="J11" s="213"/>
      <c r="K11" s="214"/>
    </row>
    <row r="12" spans="1:11" ht="21.75" customHeight="1">
      <c r="A12" s="133"/>
      <c r="B12" s="133"/>
      <c r="C12" s="133"/>
      <c r="D12" s="133"/>
      <c r="E12" s="133"/>
      <c r="F12" s="136">
        <f>2*7*60</f>
        <v>840</v>
      </c>
      <c r="G12" s="135">
        <f>2*8*60</f>
        <v>960</v>
      </c>
      <c r="H12" s="134">
        <v>3</v>
      </c>
      <c r="I12" s="212" t="s">
        <v>104</v>
      </c>
      <c r="J12" s="213"/>
      <c r="K12" s="214"/>
    </row>
    <row r="13" spans="1:11" ht="21.75" customHeight="1">
      <c r="A13" s="133"/>
      <c r="B13" s="133"/>
      <c r="C13" s="133" t="s">
        <v>24</v>
      </c>
      <c r="D13" s="133"/>
      <c r="E13" s="133"/>
      <c r="F13" s="134">
        <f>2*7*60</f>
        <v>840</v>
      </c>
      <c r="G13" s="135">
        <f>8*60</f>
        <v>480</v>
      </c>
      <c r="H13" s="135">
        <v>4</v>
      </c>
      <c r="I13" s="212" t="s">
        <v>105</v>
      </c>
      <c r="J13" s="213"/>
      <c r="K13" s="214"/>
    </row>
    <row r="14" spans="1:11" ht="21.75" customHeight="1">
      <c r="A14" s="133"/>
      <c r="B14" s="133"/>
      <c r="C14" s="133" t="s">
        <v>24</v>
      </c>
      <c r="D14" s="133"/>
      <c r="E14" s="133"/>
      <c r="F14" s="134">
        <f>7*60</f>
        <v>420</v>
      </c>
      <c r="G14" s="135">
        <f>8*60</f>
        <v>480</v>
      </c>
      <c r="H14" s="134">
        <v>5</v>
      </c>
      <c r="I14" s="212" t="s">
        <v>106</v>
      </c>
      <c r="J14" s="213"/>
      <c r="K14" s="214"/>
    </row>
    <row r="15" spans="1:11" ht="21.75" customHeight="1">
      <c r="A15" s="133"/>
      <c r="B15" s="133"/>
      <c r="C15" s="133"/>
      <c r="D15" s="133"/>
      <c r="E15" s="133"/>
      <c r="F15" s="134">
        <f>3*60</f>
        <v>180</v>
      </c>
      <c r="G15" s="135">
        <f>7*8*60</f>
        <v>3360</v>
      </c>
      <c r="H15" s="134">
        <v>6</v>
      </c>
      <c r="I15" s="212" t="s">
        <v>107</v>
      </c>
      <c r="J15" s="213"/>
      <c r="K15" s="214"/>
    </row>
    <row r="16" spans="1:11" ht="21.75" customHeight="1">
      <c r="A16" s="137"/>
      <c r="B16" s="137"/>
      <c r="C16" s="137"/>
      <c r="D16" s="137"/>
      <c r="E16" s="137"/>
      <c r="F16" s="137"/>
      <c r="G16" s="138"/>
      <c r="H16" s="138"/>
      <c r="I16" s="212"/>
      <c r="J16" s="213"/>
      <c r="K16" s="214"/>
    </row>
    <row r="17" spans="3:8" ht="21.75" customHeight="1" thickBot="1">
      <c r="C17" s="139" t="s">
        <v>26</v>
      </c>
      <c r="D17" s="139" t="s">
        <v>24</v>
      </c>
      <c r="F17" s="140">
        <f>SUM(F10:F16)</f>
        <v>4800</v>
      </c>
      <c r="G17" s="140">
        <f>SUM(G10:G16)</f>
        <v>11520</v>
      </c>
      <c r="H17" s="141" t="s">
        <v>25</v>
      </c>
    </row>
    <row r="18" ht="21.75" customHeight="1" thickTop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</sheetData>
  <sheetProtection/>
  <mergeCells count="17">
    <mergeCell ref="I11:K11"/>
    <mergeCell ref="A1:A8"/>
    <mergeCell ref="B1:B8"/>
    <mergeCell ref="C1:C8"/>
    <mergeCell ref="D1:D8"/>
    <mergeCell ref="E1:E8"/>
    <mergeCell ref="F1:F8"/>
    <mergeCell ref="I12:K12"/>
    <mergeCell ref="I13:K13"/>
    <mergeCell ref="I14:K14"/>
    <mergeCell ref="I15:K15"/>
    <mergeCell ref="I16:K16"/>
    <mergeCell ref="I1:K1"/>
    <mergeCell ref="H2:J2"/>
    <mergeCell ref="G8:H8"/>
    <mergeCell ref="I9:K9"/>
    <mergeCell ref="I10:K10"/>
  </mergeCells>
  <printOptions horizontalCentered="1"/>
  <pageMargins left="0" right="0" top="1.1811023622047245" bottom="0.3937007874015748" header="0.3937007874015748" footer="0.1968503937007874"/>
  <pageSetup horizontalDpi="600" verticalDpi="600" orientation="landscape" paperSize="9" r:id="rId2"/>
  <headerFooter alignWithMargins="0">
    <oddHeader xml:space="preserve">&amp;L&amp;"Arial,Bold" &amp;C &amp;R </oddHeader>
    <oddFooter xml:space="preserve">&amp;L&amp;8 &amp;C&amp;8&amp;P&amp;R&amp;8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zoomScalePageLayoutView="0" workbookViewId="0" topLeftCell="A4">
      <selection activeCell="F18" sqref="F18"/>
    </sheetView>
  </sheetViews>
  <sheetFormatPr defaultColWidth="8.140625" defaultRowHeight="12.75"/>
  <cols>
    <col min="1" max="6" width="5.140625" style="42" customWidth="1"/>
    <col min="7" max="7" width="8.8515625" style="42" customWidth="1"/>
    <col min="8" max="8" width="5.140625" style="42" customWidth="1"/>
    <col min="9" max="9" width="16.00390625" style="42" customWidth="1"/>
    <col min="10" max="10" width="25.28125" style="42" customWidth="1"/>
    <col min="11" max="11" width="37.140625" style="42" customWidth="1"/>
    <col min="12" max="16384" width="8.140625" style="42" customWidth="1"/>
  </cols>
  <sheetData>
    <row r="1" spans="1:11" ht="24.75" customHeight="1">
      <c r="A1" s="201" t="s">
        <v>74</v>
      </c>
      <c r="B1" s="201" t="s">
        <v>73</v>
      </c>
      <c r="C1" s="201" t="s">
        <v>75</v>
      </c>
      <c r="D1" s="201" t="s">
        <v>76</v>
      </c>
      <c r="E1" s="201"/>
      <c r="F1" s="201"/>
      <c r="G1" s="40"/>
      <c r="H1" s="41"/>
      <c r="I1" s="198" t="s">
        <v>10</v>
      </c>
      <c r="J1" s="198"/>
      <c r="K1" s="199"/>
    </row>
    <row r="2" spans="1:11" ht="19.5" customHeight="1">
      <c r="A2" s="202"/>
      <c r="B2" s="202"/>
      <c r="C2" s="202"/>
      <c r="D2" s="202"/>
      <c r="E2" s="202"/>
      <c r="F2" s="202"/>
      <c r="G2" s="5" t="s">
        <v>28</v>
      </c>
      <c r="H2" s="197" t="s">
        <v>79</v>
      </c>
      <c r="I2" s="197"/>
      <c r="J2" s="197"/>
      <c r="K2" s="6" t="s">
        <v>88</v>
      </c>
    </row>
    <row r="3" spans="1:11" ht="19.5" customHeight="1">
      <c r="A3" s="202"/>
      <c r="B3" s="202"/>
      <c r="C3" s="202"/>
      <c r="D3" s="202"/>
      <c r="E3" s="202"/>
      <c r="F3" s="202"/>
      <c r="G3" s="5"/>
      <c r="H3" s="4" t="s">
        <v>29</v>
      </c>
      <c r="I3" s="5" t="s">
        <v>30</v>
      </c>
      <c r="J3" s="5"/>
      <c r="K3" s="7"/>
    </row>
    <row r="4" spans="1:11" ht="19.5" customHeight="1">
      <c r="A4" s="202"/>
      <c r="B4" s="202"/>
      <c r="C4" s="202"/>
      <c r="D4" s="202"/>
      <c r="E4" s="202"/>
      <c r="F4" s="202"/>
      <c r="G4" s="43"/>
      <c r="H4" s="5" t="s">
        <v>11</v>
      </c>
      <c r="I4" s="44"/>
      <c r="J4" s="43"/>
      <c r="K4" s="45"/>
    </row>
    <row r="5" spans="1:11" ht="24" customHeight="1">
      <c r="A5" s="202"/>
      <c r="B5" s="202"/>
      <c r="C5" s="202"/>
      <c r="D5" s="202"/>
      <c r="E5" s="202"/>
      <c r="F5" s="202"/>
      <c r="G5" s="43" t="s">
        <v>12</v>
      </c>
      <c r="H5" s="46"/>
      <c r="I5" s="5" t="s">
        <v>13</v>
      </c>
      <c r="J5" s="47"/>
      <c r="K5" s="7" t="s">
        <v>14</v>
      </c>
    </row>
    <row r="6" spans="1:11" ht="23.25">
      <c r="A6" s="202"/>
      <c r="B6" s="202"/>
      <c r="C6" s="202"/>
      <c r="D6" s="202"/>
      <c r="E6" s="202"/>
      <c r="F6" s="202"/>
      <c r="G6" s="43" t="s">
        <v>12</v>
      </c>
      <c r="H6" s="46"/>
      <c r="I6" s="5" t="s">
        <v>15</v>
      </c>
      <c r="J6" s="47"/>
      <c r="K6" s="7" t="s">
        <v>16</v>
      </c>
    </row>
    <row r="7" spans="1:11" ht="23.25">
      <c r="A7" s="202"/>
      <c r="B7" s="202"/>
      <c r="C7" s="202"/>
      <c r="D7" s="202"/>
      <c r="E7" s="202"/>
      <c r="F7" s="202"/>
      <c r="G7" s="43" t="s">
        <v>17</v>
      </c>
      <c r="H7" s="46"/>
      <c r="I7" s="5" t="s">
        <v>18</v>
      </c>
      <c r="J7" s="47"/>
      <c r="K7" s="7" t="s">
        <v>19</v>
      </c>
    </row>
    <row r="8" spans="1:11" ht="10.5" customHeight="1">
      <c r="A8" s="203"/>
      <c r="B8" s="203"/>
      <c r="C8" s="203"/>
      <c r="D8" s="203"/>
      <c r="E8" s="203"/>
      <c r="F8" s="203"/>
      <c r="G8" s="200"/>
      <c r="H8" s="200"/>
      <c r="I8" s="48"/>
      <c r="J8" s="48"/>
      <c r="K8" s="49"/>
    </row>
    <row r="9" spans="1:11" s="51" customFormat="1" ht="31.5" customHeight="1">
      <c r="A9" s="8">
        <v>3</v>
      </c>
      <c r="B9" s="8">
        <v>4</v>
      </c>
      <c r="C9" s="8">
        <v>5</v>
      </c>
      <c r="D9" s="8">
        <v>6</v>
      </c>
      <c r="E9" s="8">
        <v>7</v>
      </c>
      <c r="F9" s="50" t="s">
        <v>20</v>
      </c>
      <c r="G9" s="50" t="s">
        <v>21</v>
      </c>
      <c r="H9" s="8" t="s">
        <v>22</v>
      </c>
      <c r="I9" s="204" t="s">
        <v>23</v>
      </c>
      <c r="J9" s="205"/>
      <c r="K9" s="205"/>
    </row>
    <row r="10" spans="2:11" ht="21.75" customHeight="1">
      <c r="B10" s="52"/>
      <c r="C10" s="52" t="s">
        <v>24</v>
      </c>
      <c r="D10" s="52"/>
      <c r="E10" s="52"/>
      <c r="F10" s="53">
        <f>7*60</f>
        <v>420</v>
      </c>
      <c r="G10" s="53">
        <f>3*8*60</f>
        <v>1440</v>
      </c>
      <c r="H10" s="53">
        <v>1</v>
      </c>
      <c r="I10" s="206" t="s">
        <v>118</v>
      </c>
      <c r="J10" s="207"/>
      <c r="K10" s="208"/>
    </row>
    <row r="11" spans="2:11" ht="21.75" customHeight="1">
      <c r="B11" s="54"/>
      <c r="C11" s="54" t="s">
        <v>24</v>
      </c>
      <c r="D11" s="54"/>
      <c r="E11" s="54"/>
      <c r="F11" s="55">
        <f>7*60</f>
        <v>420</v>
      </c>
      <c r="G11" s="55">
        <f>8*60</f>
        <v>480</v>
      </c>
      <c r="H11" s="56">
        <v>2</v>
      </c>
      <c r="I11" s="206" t="s">
        <v>119</v>
      </c>
      <c r="J11" s="207"/>
      <c r="K11" s="208"/>
    </row>
    <row r="12" spans="1:11" ht="21.75" customHeight="1">
      <c r="A12" s="54"/>
      <c r="B12" s="54"/>
      <c r="C12" s="54"/>
      <c r="D12" s="54"/>
      <c r="E12" s="54"/>
      <c r="F12" s="55">
        <f>7*60</f>
        <v>420</v>
      </c>
      <c r="G12" s="56">
        <f>7*8*60</f>
        <v>3360</v>
      </c>
      <c r="H12" s="55">
        <v>3</v>
      </c>
      <c r="I12" s="206" t="s">
        <v>120</v>
      </c>
      <c r="J12" s="207"/>
      <c r="K12" s="208"/>
    </row>
    <row r="13" spans="1:11" ht="21.75" customHeight="1">
      <c r="A13" s="54"/>
      <c r="B13" s="54"/>
      <c r="C13" s="54" t="s">
        <v>24</v>
      </c>
      <c r="D13" s="54"/>
      <c r="E13" s="54"/>
      <c r="F13" s="55">
        <f>15*7*60</f>
        <v>6300</v>
      </c>
      <c r="G13" s="56">
        <f>20*8*60</f>
        <v>9600</v>
      </c>
      <c r="H13" s="56">
        <v>4</v>
      </c>
      <c r="I13" s="206" t="s">
        <v>113</v>
      </c>
      <c r="J13" s="207"/>
      <c r="K13" s="208"/>
    </row>
    <row r="14" spans="1:11" ht="21.75" customHeight="1">
      <c r="A14" s="54"/>
      <c r="B14" s="54"/>
      <c r="C14" s="54" t="s">
        <v>24</v>
      </c>
      <c r="D14" s="54"/>
      <c r="E14" s="54"/>
      <c r="F14" s="55">
        <f>7*60</f>
        <v>420</v>
      </c>
      <c r="G14" s="56">
        <f>8*60</f>
        <v>480</v>
      </c>
      <c r="H14" s="55">
        <v>5</v>
      </c>
      <c r="I14" s="206" t="s">
        <v>114</v>
      </c>
      <c r="J14" s="207"/>
      <c r="K14" s="208"/>
    </row>
    <row r="15" spans="1:11" ht="21.75" customHeight="1">
      <c r="A15" s="54"/>
      <c r="B15" s="54"/>
      <c r="C15" s="54"/>
      <c r="D15" s="54"/>
      <c r="E15" s="54"/>
      <c r="F15" s="55">
        <f>2*7*60</f>
        <v>840</v>
      </c>
      <c r="G15" s="56">
        <f>30*8*60</f>
        <v>14400</v>
      </c>
      <c r="H15" s="55">
        <v>6</v>
      </c>
      <c r="I15" s="206" t="s">
        <v>115</v>
      </c>
      <c r="J15" s="207"/>
      <c r="K15" s="208"/>
    </row>
    <row r="16" spans="1:11" ht="21.75" customHeight="1">
      <c r="A16" s="54"/>
      <c r="B16" s="54"/>
      <c r="C16" s="54"/>
      <c r="D16" s="54"/>
      <c r="E16" s="54"/>
      <c r="F16" s="55">
        <f>15*7*60</f>
        <v>6300</v>
      </c>
      <c r="G16" s="56">
        <f>30*8*60</f>
        <v>14400</v>
      </c>
      <c r="H16" s="55">
        <v>7</v>
      </c>
      <c r="I16" s="206" t="s">
        <v>116</v>
      </c>
      <c r="J16" s="207"/>
      <c r="K16" s="208"/>
    </row>
    <row r="17" spans="1:11" ht="21.75" customHeight="1">
      <c r="A17" s="54"/>
      <c r="B17" s="54"/>
      <c r="C17" s="54"/>
      <c r="D17" s="54"/>
      <c r="E17" s="54"/>
      <c r="F17" s="55">
        <f>25*7*60</f>
        <v>10500</v>
      </c>
      <c r="G17" s="56">
        <f>25*8*60</f>
        <v>12000</v>
      </c>
      <c r="H17" s="55">
        <v>8</v>
      </c>
      <c r="I17" s="209" t="s">
        <v>117</v>
      </c>
      <c r="J17" s="210"/>
      <c r="K17" s="211"/>
    </row>
    <row r="18" spans="1:11" ht="21.75" customHeight="1">
      <c r="A18" s="54"/>
      <c r="B18" s="54"/>
      <c r="C18" s="54"/>
      <c r="D18" s="54"/>
      <c r="E18" s="54"/>
      <c r="F18" s="55"/>
      <c r="G18" s="56"/>
      <c r="H18" s="55"/>
      <c r="I18" s="206"/>
      <c r="J18" s="207"/>
      <c r="K18" s="208"/>
    </row>
    <row r="19" spans="1:11" ht="21.75" customHeight="1">
      <c r="A19" s="57"/>
      <c r="B19" s="57"/>
      <c r="C19" s="57"/>
      <c r="D19" s="57"/>
      <c r="E19" s="57"/>
      <c r="F19" s="57"/>
      <c r="G19" s="58"/>
      <c r="H19" s="58"/>
      <c r="I19" s="206"/>
      <c r="J19" s="207"/>
      <c r="K19" s="208"/>
    </row>
    <row r="20" spans="3:8" ht="21.75" customHeight="1" thickBot="1">
      <c r="C20" s="59" t="s">
        <v>26</v>
      </c>
      <c r="D20" s="59" t="s">
        <v>24</v>
      </c>
      <c r="F20" s="9">
        <f>SUM(F10:F19)</f>
        <v>25620</v>
      </c>
      <c r="G20" s="9">
        <f>SUM(G10:G19)</f>
        <v>56160</v>
      </c>
      <c r="H20" s="10" t="s">
        <v>25</v>
      </c>
    </row>
    <row r="21" ht="21.75" customHeight="1" thickTop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</sheetData>
  <sheetProtection/>
  <mergeCells count="20">
    <mergeCell ref="A1:A8"/>
    <mergeCell ref="B1:B8"/>
    <mergeCell ref="C1:C8"/>
    <mergeCell ref="D1:D8"/>
    <mergeCell ref="E1:E8"/>
    <mergeCell ref="F1:F8"/>
    <mergeCell ref="I1:K1"/>
    <mergeCell ref="H2:J2"/>
    <mergeCell ref="G8:H8"/>
    <mergeCell ref="I9:K9"/>
    <mergeCell ref="I10:K10"/>
    <mergeCell ref="I11:K11"/>
    <mergeCell ref="I19:K19"/>
    <mergeCell ref="I12:K12"/>
    <mergeCell ref="I13:K13"/>
    <mergeCell ref="I14:K14"/>
    <mergeCell ref="I15:K15"/>
    <mergeCell ref="I17:K17"/>
    <mergeCell ref="I18:K18"/>
    <mergeCell ref="I16:K16"/>
  </mergeCells>
  <printOptions horizontalCentered="1"/>
  <pageMargins left="0" right="0" top="1.1811023622047245" bottom="0.3937007874015748" header="0.3937007874015748" footer="0.1968503937007874"/>
  <pageSetup horizontalDpi="600" verticalDpi="600" orientation="landscape" paperSize="9" r:id="rId2"/>
  <headerFooter alignWithMargins="0">
    <oddHeader xml:space="preserve">&amp;L&amp;"Arial,Bold" &amp;C &amp;R </oddHeader>
    <oddFooter xml:space="preserve">&amp;L&amp;8 &amp;C&amp;8&amp;P&amp;R&amp;8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zoomScalePageLayoutView="0" workbookViewId="0" topLeftCell="A4">
      <selection activeCell="F18" sqref="F18"/>
    </sheetView>
  </sheetViews>
  <sheetFormatPr defaultColWidth="8.140625" defaultRowHeight="12.75"/>
  <cols>
    <col min="1" max="6" width="5.140625" style="42" customWidth="1"/>
    <col min="7" max="7" width="8.8515625" style="42" customWidth="1"/>
    <col min="8" max="8" width="5.140625" style="42" customWidth="1"/>
    <col min="9" max="9" width="16.00390625" style="42" customWidth="1"/>
    <col min="10" max="10" width="25.28125" style="42" customWidth="1"/>
    <col min="11" max="11" width="37.140625" style="42" customWidth="1"/>
    <col min="12" max="16384" width="8.140625" style="42" customWidth="1"/>
  </cols>
  <sheetData>
    <row r="1" spans="1:11" ht="24.75" customHeight="1">
      <c r="A1" s="201" t="s">
        <v>74</v>
      </c>
      <c r="B1" s="201" t="s">
        <v>73</v>
      </c>
      <c r="C1" s="201" t="s">
        <v>75</v>
      </c>
      <c r="D1" s="201" t="s">
        <v>76</v>
      </c>
      <c r="E1" s="201"/>
      <c r="F1" s="201"/>
      <c r="G1" s="40"/>
      <c r="H1" s="41"/>
      <c r="I1" s="198" t="s">
        <v>10</v>
      </c>
      <c r="J1" s="198"/>
      <c r="K1" s="199"/>
    </row>
    <row r="2" spans="1:11" ht="19.5" customHeight="1">
      <c r="A2" s="202"/>
      <c r="B2" s="202"/>
      <c r="C2" s="202"/>
      <c r="D2" s="202"/>
      <c r="E2" s="202"/>
      <c r="F2" s="202"/>
      <c r="G2" s="5" t="s">
        <v>28</v>
      </c>
      <c r="H2" s="197" t="s">
        <v>79</v>
      </c>
      <c r="I2" s="197"/>
      <c r="J2" s="197"/>
      <c r="K2" s="6" t="s">
        <v>121</v>
      </c>
    </row>
    <row r="3" spans="1:11" ht="19.5" customHeight="1">
      <c r="A3" s="202"/>
      <c r="B3" s="202"/>
      <c r="C3" s="202"/>
      <c r="D3" s="202"/>
      <c r="E3" s="202"/>
      <c r="F3" s="202"/>
      <c r="G3" s="5"/>
      <c r="H3" s="4" t="s">
        <v>29</v>
      </c>
      <c r="I3" s="5" t="s">
        <v>30</v>
      </c>
      <c r="J3" s="5"/>
      <c r="K3" s="7"/>
    </row>
    <row r="4" spans="1:11" ht="19.5" customHeight="1">
      <c r="A4" s="202"/>
      <c r="B4" s="202"/>
      <c r="C4" s="202"/>
      <c r="D4" s="202"/>
      <c r="E4" s="202"/>
      <c r="F4" s="202"/>
      <c r="G4" s="43"/>
      <c r="H4" s="5" t="s">
        <v>11</v>
      </c>
      <c r="I4" s="44"/>
      <c r="J4" s="43"/>
      <c r="K4" s="45"/>
    </row>
    <row r="5" spans="1:11" ht="24" customHeight="1">
      <c r="A5" s="202"/>
      <c r="B5" s="202"/>
      <c r="C5" s="202"/>
      <c r="D5" s="202"/>
      <c r="E5" s="202"/>
      <c r="F5" s="202"/>
      <c r="G5" s="43" t="s">
        <v>12</v>
      </c>
      <c r="H5" s="46"/>
      <c r="I5" s="5" t="s">
        <v>13</v>
      </c>
      <c r="J5" s="47"/>
      <c r="K5" s="7" t="s">
        <v>14</v>
      </c>
    </row>
    <row r="6" spans="1:11" ht="23.25">
      <c r="A6" s="202"/>
      <c r="B6" s="202"/>
      <c r="C6" s="202"/>
      <c r="D6" s="202"/>
      <c r="E6" s="202"/>
      <c r="F6" s="202"/>
      <c r="G6" s="43" t="s">
        <v>12</v>
      </c>
      <c r="H6" s="46"/>
      <c r="I6" s="5" t="s">
        <v>15</v>
      </c>
      <c r="J6" s="47"/>
      <c r="K6" s="7" t="s">
        <v>16</v>
      </c>
    </row>
    <row r="7" spans="1:11" ht="23.25">
      <c r="A7" s="202"/>
      <c r="B7" s="202"/>
      <c r="C7" s="202"/>
      <c r="D7" s="202"/>
      <c r="E7" s="202"/>
      <c r="F7" s="202"/>
      <c r="G7" s="43" t="s">
        <v>17</v>
      </c>
      <c r="H7" s="46"/>
      <c r="I7" s="5" t="s">
        <v>18</v>
      </c>
      <c r="J7" s="47"/>
      <c r="K7" s="7" t="s">
        <v>19</v>
      </c>
    </row>
    <row r="8" spans="1:11" ht="10.5" customHeight="1">
      <c r="A8" s="203"/>
      <c r="B8" s="203"/>
      <c r="C8" s="203"/>
      <c r="D8" s="203"/>
      <c r="E8" s="203"/>
      <c r="F8" s="203"/>
      <c r="G8" s="200"/>
      <c r="H8" s="200"/>
      <c r="I8" s="48"/>
      <c r="J8" s="48"/>
      <c r="K8" s="49"/>
    </row>
    <row r="9" spans="1:11" s="51" customFormat="1" ht="31.5" customHeight="1">
      <c r="A9" s="8">
        <v>3</v>
      </c>
      <c r="B9" s="8">
        <v>4</v>
      </c>
      <c r="C9" s="8">
        <v>5</v>
      </c>
      <c r="D9" s="8">
        <v>6</v>
      </c>
      <c r="E9" s="8">
        <v>7</v>
      </c>
      <c r="F9" s="50" t="s">
        <v>20</v>
      </c>
      <c r="G9" s="50" t="s">
        <v>21</v>
      </c>
      <c r="H9" s="8" t="s">
        <v>22</v>
      </c>
      <c r="I9" s="204" t="s">
        <v>23</v>
      </c>
      <c r="J9" s="205"/>
      <c r="K9" s="205"/>
    </row>
    <row r="10" spans="2:11" ht="21.75" customHeight="1">
      <c r="B10" s="52"/>
      <c r="C10" s="52" t="s">
        <v>24</v>
      </c>
      <c r="D10" s="52"/>
      <c r="E10" s="52"/>
      <c r="F10" s="53">
        <f>7*60</f>
        <v>420</v>
      </c>
      <c r="G10" s="53">
        <f>3*8*60</f>
        <v>1440</v>
      </c>
      <c r="H10" s="53">
        <v>1</v>
      </c>
      <c r="I10" s="206" t="s">
        <v>118</v>
      </c>
      <c r="J10" s="207"/>
      <c r="K10" s="208"/>
    </row>
    <row r="11" spans="2:11" ht="21.75" customHeight="1">
      <c r="B11" s="54"/>
      <c r="C11" s="54" t="s">
        <v>24</v>
      </c>
      <c r="D11" s="54"/>
      <c r="E11" s="54"/>
      <c r="F11" s="55">
        <f>7*60</f>
        <v>420</v>
      </c>
      <c r="G11" s="55">
        <f>8*60</f>
        <v>480</v>
      </c>
      <c r="H11" s="56">
        <v>2</v>
      </c>
      <c r="I11" s="206" t="s">
        <v>119</v>
      </c>
      <c r="J11" s="207"/>
      <c r="K11" s="208"/>
    </row>
    <row r="12" spans="1:11" ht="21.75" customHeight="1">
      <c r="A12" s="54"/>
      <c r="B12" s="54"/>
      <c r="C12" s="54"/>
      <c r="D12" s="54"/>
      <c r="E12" s="54"/>
      <c r="F12" s="55">
        <f>7*60</f>
        <v>420</v>
      </c>
      <c r="G12" s="56">
        <f>7*8*60</f>
        <v>3360</v>
      </c>
      <c r="H12" s="55">
        <v>3</v>
      </c>
      <c r="I12" s="206" t="s">
        <v>120</v>
      </c>
      <c r="J12" s="207"/>
      <c r="K12" s="208"/>
    </row>
    <row r="13" spans="1:11" ht="21.75" customHeight="1">
      <c r="A13" s="54"/>
      <c r="B13" s="54"/>
      <c r="C13" s="54" t="s">
        <v>24</v>
      </c>
      <c r="D13" s="54"/>
      <c r="E13" s="54"/>
      <c r="F13" s="55">
        <f>5*7*60</f>
        <v>2100</v>
      </c>
      <c r="G13" s="56">
        <f>20*8*60</f>
        <v>9600</v>
      </c>
      <c r="H13" s="56">
        <v>4</v>
      </c>
      <c r="I13" s="206" t="s">
        <v>113</v>
      </c>
      <c r="J13" s="207"/>
      <c r="K13" s="208"/>
    </row>
    <row r="14" spans="1:11" ht="21.75" customHeight="1">
      <c r="A14" s="54"/>
      <c r="B14" s="54"/>
      <c r="C14" s="54" t="s">
        <v>24</v>
      </c>
      <c r="D14" s="54"/>
      <c r="E14" s="54"/>
      <c r="F14" s="55">
        <f>7*60</f>
        <v>420</v>
      </c>
      <c r="G14" s="56">
        <f>8*60</f>
        <v>480</v>
      </c>
      <c r="H14" s="55">
        <v>5</v>
      </c>
      <c r="I14" s="206" t="s">
        <v>114</v>
      </c>
      <c r="J14" s="207"/>
      <c r="K14" s="208"/>
    </row>
    <row r="15" spans="1:11" ht="21.75" customHeight="1">
      <c r="A15" s="54"/>
      <c r="B15" s="54"/>
      <c r="C15" s="54"/>
      <c r="D15" s="54"/>
      <c r="E15" s="54"/>
      <c r="F15" s="55">
        <f>2*7*60</f>
        <v>840</v>
      </c>
      <c r="G15" s="56">
        <f>30*8*60</f>
        <v>14400</v>
      </c>
      <c r="H15" s="55">
        <v>6</v>
      </c>
      <c r="I15" s="206" t="s">
        <v>115</v>
      </c>
      <c r="J15" s="207"/>
      <c r="K15" s="208"/>
    </row>
    <row r="16" spans="1:11" ht="21.75" customHeight="1">
      <c r="A16" s="54"/>
      <c r="B16" s="54"/>
      <c r="C16" s="54"/>
      <c r="D16" s="54"/>
      <c r="E16" s="54"/>
      <c r="F16" s="55">
        <f>5*7*60</f>
        <v>2100</v>
      </c>
      <c r="G16" s="56">
        <f>30*8*60</f>
        <v>14400</v>
      </c>
      <c r="H16" s="55">
        <v>7</v>
      </c>
      <c r="I16" s="206" t="s">
        <v>116</v>
      </c>
      <c r="J16" s="207"/>
      <c r="K16" s="208"/>
    </row>
    <row r="17" spans="1:11" ht="21.75" customHeight="1">
      <c r="A17" s="54"/>
      <c r="B17" s="54"/>
      <c r="C17" s="54"/>
      <c r="D17" s="54"/>
      <c r="E17" s="54"/>
      <c r="F17" s="55">
        <f>5*7*60</f>
        <v>2100</v>
      </c>
      <c r="G17" s="56">
        <f>25*8*60</f>
        <v>12000</v>
      </c>
      <c r="H17" s="55">
        <v>8</v>
      </c>
      <c r="I17" s="209" t="s">
        <v>117</v>
      </c>
      <c r="J17" s="210"/>
      <c r="K17" s="211"/>
    </row>
    <row r="18" spans="1:11" ht="21.75" customHeight="1">
      <c r="A18" s="54"/>
      <c r="B18" s="54"/>
      <c r="C18" s="54"/>
      <c r="D18" s="54"/>
      <c r="E18" s="54"/>
      <c r="F18" s="55"/>
      <c r="G18" s="56"/>
      <c r="H18" s="55"/>
      <c r="I18" s="206"/>
      <c r="J18" s="207"/>
      <c r="K18" s="208"/>
    </row>
    <row r="19" spans="1:11" ht="21.75" customHeight="1">
      <c r="A19" s="57"/>
      <c r="B19" s="57"/>
      <c r="C19" s="57"/>
      <c r="D19" s="57"/>
      <c r="E19" s="57"/>
      <c r="F19" s="57"/>
      <c r="G19" s="58"/>
      <c r="H19" s="58"/>
      <c r="I19" s="206"/>
      <c r="J19" s="207"/>
      <c r="K19" s="208"/>
    </row>
    <row r="20" spans="3:8" ht="21.75" customHeight="1" thickBot="1">
      <c r="C20" s="59" t="s">
        <v>26</v>
      </c>
      <c r="D20" s="59" t="s">
        <v>24</v>
      </c>
      <c r="F20" s="9">
        <f>SUM(F10:F19)</f>
        <v>8820</v>
      </c>
      <c r="G20" s="9">
        <f>SUM(G10:G19)</f>
        <v>56160</v>
      </c>
      <c r="H20" s="10" t="s">
        <v>25</v>
      </c>
    </row>
    <row r="21" ht="21.75" customHeight="1" thickTop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</sheetData>
  <sheetProtection/>
  <mergeCells count="20">
    <mergeCell ref="I18:K18"/>
    <mergeCell ref="I19:K19"/>
    <mergeCell ref="I12:K12"/>
    <mergeCell ref="I13:K13"/>
    <mergeCell ref="I14:K14"/>
    <mergeCell ref="I15:K15"/>
    <mergeCell ref="I16:K16"/>
    <mergeCell ref="I17:K17"/>
    <mergeCell ref="I1:K1"/>
    <mergeCell ref="H2:J2"/>
    <mergeCell ref="G8:H8"/>
    <mergeCell ref="I9:K9"/>
    <mergeCell ref="I10:K10"/>
    <mergeCell ref="I11:K11"/>
    <mergeCell ref="A1:A8"/>
    <mergeCell ref="B1:B8"/>
    <mergeCell ref="C1:C8"/>
    <mergeCell ref="D1:D8"/>
    <mergeCell ref="E1:E8"/>
    <mergeCell ref="F1:F8"/>
  </mergeCells>
  <printOptions horizontalCentered="1"/>
  <pageMargins left="0" right="0" top="1.1811023622047245" bottom="0.3937007874015748" header="0.3937007874015748" footer="0.1968503937007874"/>
  <pageSetup horizontalDpi="600" verticalDpi="600" orientation="landscape" paperSize="9" r:id="rId2"/>
  <headerFooter alignWithMargins="0">
    <oddHeader xml:space="preserve">&amp;L&amp;"Arial,Bold" &amp;C &amp;R </oddHeader>
    <oddFooter xml:space="preserve">&amp;L&amp;8 &amp;C&amp;8&amp;P&amp;R&amp;8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zoomScalePageLayoutView="0" workbookViewId="0" topLeftCell="A7">
      <selection activeCell="I16" sqref="I16:K16"/>
    </sheetView>
  </sheetViews>
  <sheetFormatPr defaultColWidth="8.140625" defaultRowHeight="12.75"/>
  <cols>
    <col min="1" max="6" width="5.140625" style="42" customWidth="1"/>
    <col min="7" max="7" width="8.8515625" style="42" customWidth="1"/>
    <col min="8" max="8" width="5.140625" style="42" customWidth="1"/>
    <col min="9" max="9" width="16.00390625" style="42" customWidth="1"/>
    <col min="10" max="10" width="25.28125" style="42" customWidth="1"/>
    <col min="11" max="11" width="37.140625" style="42" customWidth="1"/>
    <col min="12" max="16384" width="8.140625" style="42" customWidth="1"/>
  </cols>
  <sheetData>
    <row r="1" spans="1:11" ht="24.75" customHeight="1">
      <c r="A1" s="201" t="s">
        <v>74</v>
      </c>
      <c r="B1" s="201" t="s">
        <v>73</v>
      </c>
      <c r="C1" s="201" t="s">
        <v>75</v>
      </c>
      <c r="D1" s="201" t="s">
        <v>76</v>
      </c>
      <c r="E1" s="201"/>
      <c r="F1" s="201"/>
      <c r="G1" s="40"/>
      <c r="H1" s="41"/>
      <c r="I1" s="198" t="s">
        <v>10</v>
      </c>
      <c r="J1" s="198"/>
      <c r="K1" s="199"/>
    </row>
    <row r="2" spans="1:11" ht="19.5" customHeight="1">
      <c r="A2" s="202"/>
      <c r="B2" s="202"/>
      <c r="C2" s="202"/>
      <c r="D2" s="202"/>
      <c r="E2" s="202"/>
      <c r="F2" s="202"/>
      <c r="G2" s="5" t="s">
        <v>28</v>
      </c>
      <c r="H2" s="197" t="s">
        <v>122</v>
      </c>
      <c r="I2" s="197"/>
      <c r="J2" s="197"/>
      <c r="K2" s="6" t="s">
        <v>88</v>
      </c>
    </row>
    <row r="3" spans="1:11" ht="19.5" customHeight="1">
      <c r="A3" s="202"/>
      <c r="B3" s="202"/>
      <c r="C3" s="202"/>
      <c r="D3" s="202"/>
      <c r="E3" s="202"/>
      <c r="F3" s="202"/>
      <c r="G3" s="5"/>
      <c r="H3" s="4" t="s">
        <v>29</v>
      </c>
      <c r="I3" s="5" t="s">
        <v>30</v>
      </c>
      <c r="J3" s="5"/>
      <c r="K3" s="7"/>
    </row>
    <row r="4" spans="1:11" ht="19.5" customHeight="1">
      <c r="A4" s="202"/>
      <c r="B4" s="202"/>
      <c r="C4" s="202"/>
      <c r="D4" s="202"/>
      <c r="E4" s="202"/>
      <c r="F4" s="202"/>
      <c r="G4" s="43"/>
      <c r="H4" s="5" t="s">
        <v>11</v>
      </c>
      <c r="I4" s="44"/>
      <c r="J4" s="43"/>
      <c r="K4" s="45"/>
    </row>
    <row r="5" spans="1:11" ht="24" customHeight="1">
      <c r="A5" s="202"/>
      <c r="B5" s="202"/>
      <c r="C5" s="202"/>
      <c r="D5" s="202"/>
      <c r="E5" s="202"/>
      <c r="F5" s="202"/>
      <c r="G5" s="43" t="s">
        <v>12</v>
      </c>
      <c r="H5" s="46"/>
      <c r="I5" s="5" t="s">
        <v>13</v>
      </c>
      <c r="J5" s="47"/>
      <c r="K5" s="7" t="s">
        <v>14</v>
      </c>
    </row>
    <row r="6" spans="1:11" ht="23.25">
      <c r="A6" s="202"/>
      <c r="B6" s="202"/>
      <c r="C6" s="202"/>
      <c r="D6" s="202"/>
      <c r="E6" s="202"/>
      <c r="F6" s="202"/>
      <c r="G6" s="43" t="s">
        <v>12</v>
      </c>
      <c r="H6" s="46"/>
      <c r="I6" s="5" t="s">
        <v>15</v>
      </c>
      <c r="J6" s="47"/>
      <c r="K6" s="7" t="s">
        <v>16</v>
      </c>
    </row>
    <row r="7" spans="1:11" ht="23.25">
      <c r="A7" s="202"/>
      <c r="B7" s="202"/>
      <c r="C7" s="202"/>
      <c r="D7" s="202"/>
      <c r="E7" s="202"/>
      <c r="F7" s="202"/>
      <c r="G7" s="43" t="s">
        <v>17</v>
      </c>
      <c r="H7" s="46"/>
      <c r="I7" s="5" t="s">
        <v>18</v>
      </c>
      <c r="J7" s="47"/>
      <c r="K7" s="7" t="s">
        <v>19</v>
      </c>
    </row>
    <row r="8" spans="1:11" ht="10.5" customHeight="1">
      <c r="A8" s="203"/>
      <c r="B8" s="203"/>
      <c r="C8" s="203"/>
      <c r="D8" s="203"/>
      <c r="E8" s="203"/>
      <c r="F8" s="203"/>
      <c r="G8" s="200"/>
      <c r="H8" s="200"/>
      <c r="I8" s="48"/>
      <c r="J8" s="48"/>
      <c r="K8" s="49"/>
    </row>
    <row r="9" spans="1:11" s="51" customFormat="1" ht="31.5" customHeight="1">
      <c r="A9" s="8">
        <v>3</v>
      </c>
      <c r="B9" s="8">
        <v>4</v>
      </c>
      <c r="C9" s="8">
        <v>5</v>
      </c>
      <c r="D9" s="8">
        <v>6</v>
      </c>
      <c r="E9" s="8">
        <v>7</v>
      </c>
      <c r="F9" s="50" t="s">
        <v>20</v>
      </c>
      <c r="G9" s="50" t="s">
        <v>21</v>
      </c>
      <c r="H9" s="8" t="s">
        <v>22</v>
      </c>
      <c r="I9" s="204" t="s">
        <v>23</v>
      </c>
      <c r="J9" s="205"/>
      <c r="K9" s="205"/>
    </row>
    <row r="10" spans="2:11" ht="21.75" customHeight="1">
      <c r="B10" s="52"/>
      <c r="C10" s="52" t="s">
        <v>24</v>
      </c>
      <c r="D10" s="52"/>
      <c r="E10" s="52"/>
      <c r="F10" s="53">
        <f>15</f>
        <v>15</v>
      </c>
      <c r="G10" s="53">
        <f>5*8*60</f>
        <v>2400</v>
      </c>
      <c r="H10" s="53">
        <v>1</v>
      </c>
      <c r="I10" s="206" t="s">
        <v>124</v>
      </c>
      <c r="J10" s="207"/>
      <c r="K10" s="208"/>
    </row>
    <row r="11" spans="2:11" ht="21.75" customHeight="1">
      <c r="B11" s="54"/>
      <c r="C11" s="54" t="s">
        <v>24</v>
      </c>
      <c r="D11" s="54"/>
      <c r="E11" s="54"/>
      <c r="F11" s="55">
        <v>5</v>
      </c>
      <c r="G11" s="55">
        <v>5</v>
      </c>
      <c r="H11" s="56">
        <v>2</v>
      </c>
      <c r="I11" s="206" t="s">
        <v>123</v>
      </c>
      <c r="J11" s="207"/>
      <c r="K11" s="208"/>
    </row>
    <row r="12" spans="1:11" ht="21.75" customHeight="1">
      <c r="A12" s="54"/>
      <c r="B12" s="54"/>
      <c r="C12" s="54"/>
      <c r="D12" s="54"/>
      <c r="E12" s="54"/>
      <c r="F12" s="55">
        <f>7*60</f>
        <v>420</v>
      </c>
      <c r="G12" s="56">
        <f>3*8*60</f>
        <v>1440</v>
      </c>
      <c r="H12" s="55">
        <v>3</v>
      </c>
      <c r="I12" s="206" t="s">
        <v>125</v>
      </c>
      <c r="J12" s="207"/>
      <c r="K12" s="208"/>
    </row>
    <row r="13" spans="1:11" ht="21.75" customHeight="1">
      <c r="A13" s="54"/>
      <c r="B13" s="54"/>
      <c r="C13" s="54" t="s">
        <v>24</v>
      </c>
      <c r="D13" s="54"/>
      <c r="E13" s="54"/>
      <c r="F13" s="55">
        <f>7*60</f>
        <v>420</v>
      </c>
      <c r="G13" s="56">
        <f>8*60</f>
        <v>480</v>
      </c>
      <c r="H13" s="56">
        <v>4</v>
      </c>
      <c r="I13" s="206" t="s">
        <v>126</v>
      </c>
      <c r="J13" s="207"/>
      <c r="K13" s="208"/>
    </row>
    <row r="14" spans="1:11" ht="21.75" customHeight="1">
      <c r="A14" s="54"/>
      <c r="B14" s="54"/>
      <c r="C14" s="54" t="s">
        <v>24</v>
      </c>
      <c r="D14" s="54"/>
      <c r="E14" s="54"/>
      <c r="F14" s="55">
        <f>3*7*60</f>
        <v>1260</v>
      </c>
      <c r="G14" s="56">
        <f>7*8*60</f>
        <v>3360</v>
      </c>
      <c r="H14" s="55">
        <v>5</v>
      </c>
      <c r="I14" s="206" t="s">
        <v>137</v>
      </c>
      <c r="J14" s="207"/>
      <c r="K14" s="208"/>
    </row>
    <row r="15" spans="1:11" ht="21.75" customHeight="1">
      <c r="A15" s="54"/>
      <c r="B15" s="54"/>
      <c r="C15" s="54"/>
      <c r="D15" s="54"/>
      <c r="E15" s="54"/>
      <c r="F15" s="55"/>
      <c r="G15" s="56"/>
      <c r="H15" s="55"/>
      <c r="I15" s="206"/>
      <c r="J15" s="207"/>
      <c r="K15" s="208"/>
    </row>
    <row r="16" spans="1:11" ht="21.75" customHeight="1">
      <c r="A16" s="54"/>
      <c r="B16" s="54"/>
      <c r="C16" s="54"/>
      <c r="D16" s="54"/>
      <c r="E16" s="54"/>
      <c r="F16" s="55"/>
      <c r="G16" s="56"/>
      <c r="H16" s="55"/>
      <c r="I16" s="206"/>
      <c r="J16" s="207"/>
      <c r="K16" s="208"/>
    </row>
    <row r="17" spans="1:11" ht="21.75" customHeight="1">
      <c r="A17" s="54"/>
      <c r="B17" s="54"/>
      <c r="C17" s="54"/>
      <c r="D17" s="54"/>
      <c r="E17" s="54"/>
      <c r="F17" s="55"/>
      <c r="G17" s="56"/>
      <c r="H17" s="55"/>
      <c r="I17" s="209"/>
      <c r="J17" s="210"/>
      <c r="K17" s="211"/>
    </row>
    <row r="18" spans="1:11" ht="21.75" customHeight="1">
      <c r="A18" s="54"/>
      <c r="B18" s="54"/>
      <c r="C18" s="54"/>
      <c r="D18" s="54"/>
      <c r="E18" s="54"/>
      <c r="F18" s="55"/>
      <c r="G18" s="56"/>
      <c r="H18" s="55"/>
      <c r="I18" s="206"/>
      <c r="J18" s="207"/>
      <c r="K18" s="208"/>
    </row>
    <row r="19" spans="1:11" ht="21.75" customHeight="1">
      <c r="A19" s="57"/>
      <c r="B19" s="57"/>
      <c r="C19" s="57"/>
      <c r="D19" s="57"/>
      <c r="E19" s="57"/>
      <c r="F19" s="57"/>
      <c r="G19" s="58"/>
      <c r="H19" s="58"/>
      <c r="I19" s="206"/>
      <c r="J19" s="207"/>
      <c r="K19" s="208"/>
    </row>
    <row r="20" spans="3:8" ht="21.75" customHeight="1" thickBot="1">
      <c r="C20" s="59" t="s">
        <v>26</v>
      </c>
      <c r="D20" s="59" t="s">
        <v>24</v>
      </c>
      <c r="F20" s="9">
        <f>SUM(F10:F19)</f>
        <v>2120</v>
      </c>
      <c r="G20" s="9">
        <f>SUM(G10:G19)</f>
        <v>7685</v>
      </c>
      <c r="H20" s="10" t="s">
        <v>25</v>
      </c>
    </row>
    <row r="21" ht="21.75" customHeight="1" thickTop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</sheetData>
  <sheetProtection/>
  <mergeCells count="20">
    <mergeCell ref="I18:K18"/>
    <mergeCell ref="I19:K19"/>
    <mergeCell ref="I12:K12"/>
    <mergeCell ref="I13:K13"/>
    <mergeCell ref="I14:K14"/>
    <mergeCell ref="I15:K15"/>
    <mergeCell ref="I16:K16"/>
    <mergeCell ref="I17:K17"/>
    <mergeCell ref="I1:K1"/>
    <mergeCell ref="H2:J2"/>
    <mergeCell ref="G8:H8"/>
    <mergeCell ref="I9:K9"/>
    <mergeCell ref="I10:K10"/>
    <mergeCell ref="I11:K11"/>
    <mergeCell ref="A1:A8"/>
    <mergeCell ref="B1:B8"/>
    <mergeCell ref="C1:C8"/>
    <mergeCell ref="D1:D8"/>
    <mergeCell ref="E1:E8"/>
    <mergeCell ref="F1:F8"/>
  </mergeCells>
  <printOptions horizontalCentered="1"/>
  <pageMargins left="0" right="0" top="1.1811023622047245" bottom="0.3937007874015748" header="0.3937007874015748" footer="0.1968503937007874"/>
  <pageSetup horizontalDpi="600" verticalDpi="600" orientation="landscape" paperSize="9" r:id="rId2"/>
  <headerFooter alignWithMargins="0">
    <oddHeader xml:space="preserve">&amp;L&amp;"Arial,Bold" &amp;C &amp;R </oddHeader>
    <oddFooter xml:space="preserve">&amp;L&amp;8 &amp;C&amp;8&amp;P&amp;R&amp;8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zoomScalePageLayoutView="0" workbookViewId="0" topLeftCell="A4">
      <selection activeCell="N21" sqref="N21"/>
    </sheetView>
  </sheetViews>
  <sheetFormatPr defaultColWidth="8.140625" defaultRowHeight="12.75"/>
  <cols>
    <col min="1" max="6" width="5.140625" style="42" customWidth="1"/>
    <col min="7" max="7" width="8.8515625" style="42" customWidth="1"/>
    <col min="8" max="8" width="5.140625" style="42" customWidth="1"/>
    <col min="9" max="9" width="16.00390625" style="42" customWidth="1"/>
    <col min="10" max="10" width="25.28125" style="42" customWidth="1"/>
    <col min="11" max="11" width="37.140625" style="42" customWidth="1"/>
    <col min="12" max="16384" width="8.140625" style="42" customWidth="1"/>
  </cols>
  <sheetData>
    <row r="1" spans="1:11" ht="24.75" customHeight="1">
      <c r="A1" s="201" t="s">
        <v>74</v>
      </c>
      <c r="B1" s="201" t="s">
        <v>73</v>
      </c>
      <c r="C1" s="201" t="s">
        <v>75</v>
      </c>
      <c r="D1" s="201" t="s">
        <v>76</v>
      </c>
      <c r="E1" s="201"/>
      <c r="F1" s="201"/>
      <c r="G1" s="40"/>
      <c r="H1" s="41"/>
      <c r="I1" s="198" t="s">
        <v>10</v>
      </c>
      <c r="J1" s="198"/>
      <c r="K1" s="199"/>
    </row>
    <row r="2" spans="1:11" ht="19.5" customHeight="1">
      <c r="A2" s="202"/>
      <c r="B2" s="202"/>
      <c r="C2" s="202"/>
      <c r="D2" s="202"/>
      <c r="E2" s="202"/>
      <c r="F2" s="202"/>
      <c r="G2" s="5" t="s">
        <v>28</v>
      </c>
      <c r="H2" s="197" t="s">
        <v>122</v>
      </c>
      <c r="I2" s="197"/>
      <c r="J2" s="197"/>
      <c r="K2" s="6" t="s">
        <v>88</v>
      </c>
    </row>
    <row r="3" spans="1:11" ht="19.5" customHeight="1">
      <c r="A3" s="202"/>
      <c r="B3" s="202"/>
      <c r="C3" s="202"/>
      <c r="D3" s="202"/>
      <c r="E3" s="202"/>
      <c r="F3" s="202"/>
      <c r="G3" s="5"/>
      <c r="H3" s="4" t="s">
        <v>29</v>
      </c>
      <c r="I3" s="5" t="s">
        <v>30</v>
      </c>
      <c r="J3" s="5"/>
      <c r="K3" s="7"/>
    </row>
    <row r="4" spans="1:11" ht="19.5" customHeight="1">
      <c r="A4" s="202"/>
      <c r="B4" s="202"/>
      <c r="C4" s="202"/>
      <c r="D4" s="202"/>
      <c r="E4" s="202"/>
      <c r="F4" s="202"/>
      <c r="G4" s="43"/>
      <c r="H4" s="5" t="s">
        <v>11</v>
      </c>
      <c r="I4" s="44"/>
      <c r="J4" s="43"/>
      <c r="K4" s="45"/>
    </row>
    <row r="5" spans="1:11" ht="24" customHeight="1">
      <c r="A5" s="202"/>
      <c r="B5" s="202"/>
      <c r="C5" s="202"/>
      <c r="D5" s="202"/>
      <c r="E5" s="202"/>
      <c r="F5" s="202"/>
      <c r="G5" s="43" t="s">
        <v>12</v>
      </c>
      <c r="H5" s="46"/>
      <c r="I5" s="5" t="s">
        <v>13</v>
      </c>
      <c r="J5" s="47"/>
      <c r="K5" s="7" t="s">
        <v>14</v>
      </c>
    </row>
    <row r="6" spans="1:11" ht="23.25">
      <c r="A6" s="202"/>
      <c r="B6" s="202"/>
      <c r="C6" s="202"/>
      <c r="D6" s="202"/>
      <c r="E6" s="202"/>
      <c r="F6" s="202"/>
      <c r="G6" s="43" t="s">
        <v>12</v>
      </c>
      <c r="H6" s="46"/>
      <c r="I6" s="5" t="s">
        <v>15</v>
      </c>
      <c r="J6" s="47"/>
      <c r="K6" s="7" t="s">
        <v>16</v>
      </c>
    </row>
    <row r="7" spans="1:11" ht="23.25">
      <c r="A7" s="202"/>
      <c r="B7" s="202"/>
      <c r="C7" s="202"/>
      <c r="D7" s="202"/>
      <c r="E7" s="202"/>
      <c r="F7" s="202"/>
      <c r="G7" s="43" t="s">
        <v>17</v>
      </c>
      <c r="H7" s="46"/>
      <c r="I7" s="5" t="s">
        <v>18</v>
      </c>
      <c r="J7" s="47"/>
      <c r="K7" s="7" t="s">
        <v>19</v>
      </c>
    </row>
    <row r="8" spans="1:11" ht="10.5" customHeight="1">
      <c r="A8" s="203"/>
      <c r="B8" s="203"/>
      <c r="C8" s="203"/>
      <c r="D8" s="203"/>
      <c r="E8" s="203"/>
      <c r="F8" s="203"/>
      <c r="G8" s="200"/>
      <c r="H8" s="200"/>
      <c r="I8" s="48"/>
      <c r="J8" s="48"/>
      <c r="K8" s="49"/>
    </row>
    <row r="9" spans="1:11" s="51" customFormat="1" ht="31.5" customHeight="1">
      <c r="A9" s="8">
        <v>3</v>
      </c>
      <c r="B9" s="8">
        <v>4</v>
      </c>
      <c r="C9" s="8">
        <v>5</v>
      </c>
      <c r="D9" s="8">
        <v>6</v>
      </c>
      <c r="E9" s="8">
        <v>7</v>
      </c>
      <c r="F9" s="50" t="s">
        <v>20</v>
      </c>
      <c r="G9" s="50" t="s">
        <v>21</v>
      </c>
      <c r="H9" s="8" t="s">
        <v>22</v>
      </c>
      <c r="I9" s="204" t="s">
        <v>23</v>
      </c>
      <c r="J9" s="205"/>
      <c r="K9" s="205"/>
    </row>
    <row r="10" spans="2:11" ht="21.75" customHeight="1">
      <c r="B10" s="52"/>
      <c r="C10" s="52" t="s">
        <v>24</v>
      </c>
      <c r="D10" s="52"/>
      <c r="E10" s="52"/>
      <c r="F10" s="53">
        <f>7*60</f>
        <v>420</v>
      </c>
      <c r="G10" s="53">
        <f>8*60</f>
        <v>480</v>
      </c>
      <c r="H10" s="53">
        <v>1</v>
      </c>
      <c r="I10" s="206" t="s">
        <v>129</v>
      </c>
      <c r="J10" s="207"/>
      <c r="K10" s="208"/>
    </row>
    <row r="11" spans="2:11" ht="21.75" customHeight="1">
      <c r="B11" s="54"/>
      <c r="C11" s="54" t="s">
        <v>24</v>
      </c>
      <c r="D11" s="54"/>
      <c r="E11" s="54"/>
      <c r="F11" s="55">
        <f>3*60</f>
        <v>180</v>
      </c>
      <c r="G11" s="55">
        <f>3*60</f>
        <v>180</v>
      </c>
      <c r="H11" s="56">
        <v>2</v>
      </c>
      <c r="I11" s="206" t="s">
        <v>130</v>
      </c>
      <c r="J11" s="207"/>
      <c r="K11" s="208"/>
    </row>
    <row r="12" spans="1:11" ht="21.75" customHeight="1">
      <c r="A12" s="54"/>
      <c r="B12" s="54"/>
      <c r="C12" s="54"/>
      <c r="D12" s="54"/>
      <c r="E12" s="54"/>
      <c r="F12" s="55">
        <f>8*60</f>
        <v>480</v>
      </c>
      <c r="G12" s="56">
        <f>8*60</f>
        <v>480</v>
      </c>
      <c r="H12" s="55">
        <v>3</v>
      </c>
      <c r="I12" s="206" t="s">
        <v>131</v>
      </c>
      <c r="J12" s="207"/>
      <c r="K12" s="208"/>
    </row>
    <row r="13" spans="1:11" ht="21.75" customHeight="1">
      <c r="A13" s="54"/>
      <c r="B13" s="54"/>
      <c r="C13" s="54" t="s">
        <v>24</v>
      </c>
      <c r="D13" s="54"/>
      <c r="E13" s="54"/>
      <c r="F13" s="55">
        <f>3*8*60</f>
        <v>1440</v>
      </c>
      <c r="G13" s="56">
        <f>10*8*60</f>
        <v>4800</v>
      </c>
      <c r="H13" s="56">
        <v>4</v>
      </c>
      <c r="I13" s="206" t="s">
        <v>132</v>
      </c>
      <c r="J13" s="207"/>
      <c r="K13" s="208"/>
    </row>
    <row r="14" spans="1:11" ht="21.75" customHeight="1">
      <c r="A14" s="54"/>
      <c r="B14" s="54"/>
      <c r="C14" s="54" t="s">
        <v>24</v>
      </c>
      <c r="D14" s="54"/>
      <c r="E14" s="54"/>
      <c r="F14" s="55">
        <f>7*3*60</f>
        <v>1260</v>
      </c>
      <c r="G14" s="56">
        <f>7*8*60</f>
        <v>3360</v>
      </c>
      <c r="H14" s="55">
        <v>5</v>
      </c>
      <c r="I14" s="206" t="s">
        <v>133</v>
      </c>
      <c r="J14" s="207"/>
      <c r="K14" s="208"/>
    </row>
    <row r="15" spans="1:11" ht="21.75" customHeight="1">
      <c r="A15" s="54"/>
      <c r="B15" s="54"/>
      <c r="C15" s="54"/>
      <c r="D15" s="54"/>
      <c r="E15" s="54"/>
      <c r="F15" s="55">
        <f>3*60</f>
        <v>180</v>
      </c>
      <c r="G15" s="56">
        <f>10*8*60</f>
        <v>4800</v>
      </c>
      <c r="H15" s="56">
        <v>6</v>
      </c>
      <c r="I15" s="206" t="s">
        <v>134</v>
      </c>
      <c r="J15" s="207"/>
      <c r="K15" s="208"/>
    </row>
    <row r="16" spans="1:11" ht="21.75" customHeight="1">
      <c r="A16" s="54"/>
      <c r="B16" s="54"/>
      <c r="C16" s="54"/>
      <c r="D16" s="54"/>
      <c r="E16" s="54"/>
      <c r="F16" s="55">
        <f>8*60</f>
        <v>480</v>
      </c>
      <c r="G16" s="56">
        <f>8*60</f>
        <v>480</v>
      </c>
      <c r="H16" s="55">
        <v>7</v>
      </c>
      <c r="I16" s="206" t="s">
        <v>135</v>
      </c>
      <c r="J16" s="207"/>
      <c r="K16" s="208"/>
    </row>
    <row r="17" spans="1:11" ht="21.75" customHeight="1">
      <c r="A17" s="54"/>
      <c r="B17" s="54"/>
      <c r="C17" s="54"/>
      <c r="D17" s="54"/>
      <c r="E17" s="54"/>
      <c r="F17" s="55">
        <f>3*60</f>
        <v>180</v>
      </c>
      <c r="G17" s="56">
        <f>10*8*60</f>
        <v>4800</v>
      </c>
      <c r="H17" s="56">
        <v>8</v>
      </c>
      <c r="I17" s="209" t="s">
        <v>136</v>
      </c>
      <c r="J17" s="210"/>
      <c r="K17" s="211"/>
    </row>
    <row r="18" spans="1:11" ht="21.75" customHeight="1">
      <c r="A18" s="54"/>
      <c r="B18" s="54"/>
      <c r="C18" s="54"/>
      <c r="D18" s="54"/>
      <c r="E18" s="54"/>
      <c r="F18" s="55">
        <f>3*8*60</f>
        <v>1440</v>
      </c>
      <c r="G18" s="56">
        <f>10*8*60</f>
        <v>4800</v>
      </c>
      <c r="H18" s="55">
        <v>9</v>
      </c>
      <c r="I18" s="206" t="s">
        <v>138</v>
      </c>
      <c r="J18" s="207"/>
      <c r="K18" s="208"/>
    </row>
    <row r="19" spans="1:11" ht="21.75" customHeight="1">
      <c r="A19" s="57"/>
      <c r="B19" s="57"/>
      <c r="C19" s="57"/>
      <c r="D19" s="57"/>
      <c r="E19" s="57"/>
      <c r="F19" s="57"/>
      <c r="G19" s="58"/>
      <c r="H19" s="58"/>
      <c r="I19" s="206"/>
      <c r="J19" s="207"/>
      <c r="K19" s="208"/>
    </row>
    <row r="20" spans="3:8" ht="21.75" customHeight="1" thickBot="1">
      <c r="C20" s="59" t="s">
        <v>26</v>
      </c>
      <c r="D20" s="59" t="s">
        <v>24</v>
      </c>
      <c r="F20" s="9">
        <f>SUM(F10:F19)</f>
        <v>6060</v>
      </c>
      <c r="G20" s="9">
        <f>SUM(G10:G19)</f>
        <v>24180</v>
      </c>
      <c r="H20" s="10" t="s">
        <v>25</v>
      </c>
    </row>
    <row r="21" ht="21.75" customHeight="1" thickTop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</sheetData>
  <sheetProtection/>
  <mergeCells count="20">
    <mergeCell ref="I18:K18"/>
    <mergeCell ref="I19:K19"/>
    <mergeCell ref="I12:K12"/>
    <mergeCell ref="I13:K13"/>
    <mergeCell ref="I14:K14"/>
    <mergeCell ref="I15:K15"/>
    <mergeCell ref="I16:K16"/>
    <mergeCell ref="I17:K17"/>
    <mergeCell ref="I1:K1"/>
    <mergeCell ref="H2:J2"/>
    <mergeCell ref="G8:H8"/>
    <mergeCell ref="I9:K9"/>
    <mergeCell ref="I10:K10"/>
    <mergeCell ref="I11:K11"/>
    <mergeCell ref="A1:A8"/>
    <mergeCell ref="B1:B8"/>
    <mergeCell ref="C1:C8"/>
    <mergeCell ref="D1:D8"/>
    <mergeCell ref="E1:E8"/>
    <mergeCell ref="F1:F8"/>
  </mergeCells>
  <printOptions horizontalCentered="1"/>
  <pageMargins left="0" right="0" top="1.1811023622047245" bottom="0.3937007874015748" header="0.3937007874015748" footer="0.1968503937007874"/>
  <pageSetup horizontalDpi="600" verticalDpi="600" orientation="landscape" paperSize="9" r:id="rId2"/>
  <headerFooter alignWithMargins="0">
    <oddHeader xml:space="preserve">&amp;L&amp;"Arial,Bold" &amp;C &amp;R </oddHeader>
    <oddFooter xml:space="preserve">&amp;L&amp;8 &amp;C&amp;8&amp;P&amp;R&amp;8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 Management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aninchanah</dc:creator>
  <cp:keywords/>
  <dc:description/>
  <cp:lastModifiedBy>Windows User</cp:lastModifiedBy>
  <cp:lastPrinted>2017-03-30T05:03:27Z</cp:lastPrinted>
  <dcterms:created xsi:type="dcterms:W3CDTF">2005-10-25T03:51:35Z</dcterms:created>
  <dcterms:modified xsi:type="dcterms:W3CDTF">2017-04-04T09:08:59Z</dcterms:modified>
  <cp:category/>
  <cp:version/>
  <cp:contentType/>
  <cp:contentStatus/>
</cp:coreProperties>
</file>